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23595" windowHeight="9225" tabRatio="772"/>
  </bookViews>
  <sheets>
    <sheet name="VAWG" sheetId="1" r:id="rId1"/>
    <sheet name="DV" sheetId="2" r:id="rId2"/>
    <sheet name="Rape" sheetId="3" r:id="rId3"/>
    <sheet name="Rape Jury Acquittals" sheetId="10" r:id="rId4"/>
    <sheet name="Sexual Offences" sheetId="7" r:id="rId5"/>
    <sheet name="Human Trafficking" sheetId="4" r:id="rId6"/>
    <sheet name="Honour Based Violence" sheetId="5" r:id="rId7"/>
    <sheet name="Forced Marriage" sheetId="6" r:id="rId8"/>
    <sheet name="Pre-Charge" sheetId="9" r:id="rId9"/>
    <sheet name="Charge Timeliness" sheetId="8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U64" i="10" l="1"/>
  <c r="T64" i="10"/>
  <c r="R64" i="10"/>
  <c r="Q64" i="10"/>
  <c r="O64" i="10"/>
  <c r="N64" i="10"/>
  <c r="L64" i="10"/>
  <c r="K64" i="10"/>
  <c r="I64" i="10"/>
  <c r="H64" i="10"/>
  <c r="F64" i="10"/>
  <c r="E64" i="10"/>
  <c r="C64" i="10"/>
  <c r="B64" i="10"/>
  <c r="U63" i="10"/>
  <c r="T63" i="10"/>
  <c r="R63" i="10"/>
  <c r="Q63" i="10"/>
  <c r="O63" i="10"/>
  <c r="N63" i="10"/>
  <c r="L63" i="10"/>
  <c r="K63" i="10"/>
  <c r="I63" i="10"/>
  <c r="H63" i="10"/>
  <c r="F63" i="10"/>
  <c r="E63" i="10"/>
  <c r="C63" i="10"/>
  <c r="B63" i="10"/>
  <c r="U62" i="10"/>
  <c r="T62" i="10"/>
  <c r="R62" i="10"/>
  <c r="Q62" i="10"/>
  <c r="O62" i="10"/>
  <c r="N62" i="10"/>
  <c r="L62" i="10"/>
  <c r="K62" i="10"/>
  <c r="I62" i="10"/>
  <c r="H62" i="10"/>
  <c r="F62" i="10"/>
  <c r="E62" i="10"/>
  <c r="C62" i="10"/>
  <c r="B62" i="10"/>
  <c r="U61" i="10"/>
  <c r="T61" i="10"/>
  <c r="R61" i="10"/>
  <c r="Q61" i="10"/>
  <c r="O61" i="10"/>
  <c r="N61" i="10"/>
  <c r="L61" i="10"/>
  <c r="K61" i="10"/>
  <c r="I61" i="10"/>
  <c r="H61" i="10"/>
  <c r="F61" i="10"/>
  <c r="E61" i="10"/>
  <c r="C61" i="10"/>
  <c r="B61" i="10"/>
  <c r="U60" i="10"/>
  <c r="T60" i="10"/>
  <c r="R60" i="10"/>
  <c r="Q60" i="10"/>
  <c r="O60" i="10"/>
  <c r="N60" i="10"/>
  <c r="L60" i="10"/>
  <c r="K60" i="10"/>
  <c r="I60" i="10"/>
  <c r="H60" i="10"/>
  <c r="F60" i="10"/>
  <c r="E60" i="10"/>
  <c r="C60" i="10"/>
  <c r="B60" i="10"/>
  <c r="U59" i="10"/>
  <c r="T59" i="10"/>
  <c r="R59" i="10"/>
  <c r="Q59" i="10"/>
  <c r="O59" i="10"/>
  <c r="N59" i="10"/>
  <c r="L59" i="10"/>
  <c r="K59" i="10"/>
  <c r="I59" i="10"/>
  <c r="H59" i="10"/>
  <c r="F59" i="10"/>
  <c r="E59" i="10"/>
  <c r="C59" i="10"/>
  <c r="B59" i="10"/>
  <c r="U58" i="10"/>
  <c r="T58" i="10"/>
  <c r="R58" i="10"/>
  <c r="Q58" i="10"/>
  <c r="O58" i="10"/>
  <c r="N58" i="10"/>
  <c r="L58" i="10"/>
  <c r="K58" i="10"/>
  <c r="I58" i="10"/>
  <c r="H58" i="10"/>
  <c r="F58" i="10"/>
  <c r="E58" i="10"/>
  <c r="C58" i="10"/>
  <c r="B58" i="10"/>
  <c r="U57" i="10"/>
  <c r="T57" i="10"/>
  <c r="R57" i="10"/>
  <c r="Q57" i="10"/>
  <c r="O57" i="10"/>
  <c r="N57" i="10"/>
  <c r="L57" i="10"/>
  <c r="K57" i="10"/>
  <c r="I57" i="10"/>
  <c r="H57" i="10"/>
  <c r="F57" i="10"/>
  <c r="E57" i="10"/>
  <c r="C57" i="10"/>
  <c r="B57" i="10"/>
  <c r="U56" i="10"/>
  <c r="T56" i="10"/>
  <c r="R56" i="10"/>
  <c r="Q56" i="10"/>
  <c r="O56" i="10"/>
  <c r="N56" i="10"/>
  <c r="L56" i="10"/>
  <c r="K56" i="10"/>
  <c r="I56" i="10"/>
  <c r="H56" i="10"/>
  <c r="F56" i="10"/>
  <c r="E56" i="10"/>
  <c r="C56" i="10"/>
  <c r="B56" i="10"/>
  <c r="U55" i="10"/>
  <c r="T55" i="10"/>
  <c r="R55" i="10"/>
  <c r="Q55" i="10"/>
  <c r="O55" i="10"/>
  <c r="N55" i="10"/>
  <c r="L55" i="10"/>
  <c r="K55" i="10"/>
  <c r="I55" i="10"/>
  <c r="H55" i="10"/>
  <c r="F55" i="10"/>
  <c r="E55" i="10"/>
  <c r="C55" i="10"/>
  <c r="B55" i="10"/>
  <c r="U54" i="10"/>
  <c r="T54" i="10"/>
  <c r="R54" i="10"/>
  <c r="Q54" i="10"/>
  <c r="O54" i="10"/>
  <c r="N54" i="10"/>
  <c r="L54" i="10"/>
  <c r="K54" i="10"/>
  <c r="I54" i="10"/>
  <c r="H54" i="10"/>
  <c r="F54" i="10"/>
  <c r="E54" i="10"/>
  <c r="C54" i="10"/>
  <c r="B54" i="10"/>
  <c r="U53" i="10"/>
  <c r="T53" i="10"/>
  <c r="R53" i="10"/>
  <c r="Q53" i="10"/>
  <c r="O53" i="10"/>
  <c r="N53" i="10"/>
  <c r="L53" i="10"/>
  <c r="K53" i="10"/>
  <c r="I53" i="10"/>
  <c r="H53" i="10"/>
  <c r="F53" i="10"/>
  <c r="E53" i="10"/>
  <c r="C53" i="10"/>
  <c r="B53" i="10"/>
  <c r="U52" i="10"/>
  <c r="T52" i="10"/>
  <c r="R52" i="10"/>
  <c r="Q52" i="10"/>
  <c r="O52" i="10"/>
  <c r="N52" i="10"/>
  <c r="L52" i="10"/>
  <c r="K52" i="10"/>
  <c r="I52" i="10"/>
  <c r="H52" i="10"/>
  <c r="F52" i="10"/>
  <c r="E52" i="10"/>
  <c r="C52" i="10"/>
  <c r="B52" i="10"/>
  <c r="U51" i="10"/>
  <c r="T51" i="10"/>
  <c r="R51" i="10"/>
  <c r="Q51" i="10"/>
  <c r="O51" i="10"/>
  <c r="N51" i="10"/>
  <c r="L51" i="10"/>
  <c r="K51" i="10"/>
  <c r="I51" i="10"/>
  <c r="H51" i="10"/>
  <c r="F51" i="10"/>
  <c r="E51" i="10"/>
  <c r="C51" i="10"/>
  <c r="B51" i="10"/>
  <c r="U50" i="10"/>
  <c r="T50" i="10"/>
  <c r="R50" i="10"/>
  <c r="Q50" i="10"/>
  <c r="O50" i="10"/>
  <c r="N50" i="10"/>
  <c r="L50" i="10"/>
  <c r="K50" i="10"/>
  <c r="I50" i="10"/>
  <c r="H50" i="10"/>
  <c r="F50" i="10"/>
  <c r="E50" i="10"/>
  <c r="C50" i="10"/>
  <c r="B50" i="10"/>
  <c r="U49" i="10"/>
  <c r="T49" i="10"/>
  <c r="R49" i="10"/>
  <c r="Q49" i="10"/>
  <c r="O49" i="10"/>
  <c r="N49" i="10"/>
  <c r="L49" i="10"/>
  <c r="K49" i="10"/>
  <c r="I49" i="10"/>
  <c r="H49" i="10"/>
  <c r="F49" i="10"/>
  <c r="E49" i="10"/>
  <c r="C49" i="10"/>
  <c r="B49" i="10"/>
  <c r="U48" i="10"/>
  <c r="T48" i="10"/>
  <c r="R48" i="10"/>
  <c r="Q48" i="10"/>
  <c r="O48" i="10"/>
  <c r="N48" i="10"/>
  <c r="L48" i="10"/>
  <c r="K48" i="10"/>
  <c r="I48" i="10"/>
  <c r="H48" i="10"/>
  <c r="F48" i="10"/>
  <c r="E48" i="10"/>
  <c r="C48" i="10"/>
  <c r="B48" i="10"/>
  <c r="U47" i="10"/>
  <c r="T47" i="10"/>
  <c r="R47" i="10"/>
  <c r="Q47" i="10"/>
  <c r="O47" i="10"/>
  <c r="N47" i="10"/>
  <c r="L47" i="10"/>
  <c r="K47" i="10"/>
  <c r="I47" i="10"/>
  <c r="H47" i="10"/>
  <c r="F47" i="10"/>
  <c r="E47" i="10"/>
  <c r="C47" i="10"/>
  <c r="B47" i="10"/>
  <c r="U46" i="10"/>
  <c r="T46" i="10"/>
  <c r="R46" i="10"/>
  <c r="Q46" i="10"/>
  <c r="O46" i="10"/>
  <c r="N46" i="10"/>
  <c r="L46" i="10"/>
  <c r="K46" i="10"/>
  <c r="I46" i="10"/>
  <c r="H46" i="10"/>
  <c r="F46" i="10"/>
  <c r="E46" i="10"/>
  <c r="C46" i="10"/>
  <c r="B46" i="10"/>
  <c r="U45" i="10"/>
  <c r="T45" i="10"/>
  <c r="R45" i="10"/>
  <c r="Q45" i="10"/>
  <c r="O45" i="10"/>
  <c r="N45" i="10"/>
  <c r="L45" i="10"/>
  <c r="K45" i="10"/>
  <c r="I45" i="10"/>
  <c r="H45" i="10"/>
  <c r="F45" i="10"/>
  <c r="E45" i="10"/>
  <c r="C45" i="10"/>
  <c r="B45" i="10"/>
  <c r="U44" i="10"/>
  <c r="T44" i="10"/>
  <c r="R44" i="10"/>
  <c r="Q44" i="10"/>
  <c r="O44" i="10"/>
  <c r="N44" i="10"/>
  <c r="L44" i="10"/>
  <c r="K44" i="10"/>
  <c r="I44" i="10"/>
  <c r="H44" i="10"/>
  <c r="F44" i="10"/>
  <c r="E44" i="10"/>
  <c r="C44" i="10"/>
  <c r="B44" i="10"/>
  <c r="U43" i="10"/>
  <c r="T43" i="10"/>
  <c r="R43" i="10"/>
  <c r="Q43" i="10"/>
  <c r="O43" i="10"/>
  <c r="N43" i="10"/>
  <c r="L43" i="10"/>
  <c r="K43" i="10"/>
  <c r="I43" i="10"/>
  <c r="H43" i="10"/>
  <c r="F43" i="10"/>
  <c r="E43" i="10"/>
  <c r="C43" i="10"/>
  <c r="B43" i="10"/>
  <c r="U42" i="10"/>
  <c r="T42" i="10"/>
  <c r="R42" i="10"/>
  <c r="Q42" i="10"/>
  <c r="O42" i="10"/>
  <c r="N42" i="10"/>
  <c r="L42" i="10"/>
  <c r="K42" i="10"/>
  <c r="I42" i="10"/>
  <c r="H42" i="10"/>
  <c r="F42" i="10"/>
  <c r="E42" i="10"/>
  <c r="C42" i="10"/>
  <c r="B42" i="10"/>
  <c r="U41" i="10"/>
  <c r="T41" i="10"/>
  <c r="R41" i="10"/>
  <c r="Q41" i="10"/>
  <c r="O41" i="10"/>
  <c r="N41" i="10"/>
  <c r="L41" i="10"/>
  <c r="K41" i="10"/>
  <c r="I41" i="10"/>
  <c r="H41" i="10"/>
  <c r="F41" i="10"/>
  <c r="E41" i="10"/>
  <c r="C41" i="10"/>
  <c r="B41" i="10"/>
  <c r="U40" i="10"/>
  <c r="T40" i="10"/>
  <c r="R40" i="10"/>
  <c r="Q40" i="10"/>
  <c r="O40" i="10"/>
  <c r="N40" i="10"/>
  <c r="L40" i="10"/>
  <c r="K40" i="10"/>
  <c r="I40" i="10"/>
  <c r="H40" i="10"/>
  <c r="F40" i="10"/>
  <c r="E40" i="10"/>
  <c r="C40" i="10"/>
  <c r="B40" i="10"/>
  <c r="U39" i="10"/>
  <c r="T39" i="10"/>
  <c r="R39" i="10"/>
  <c r="Q39" i="10"/>
  <c r="O39" i="10"/>
  <c r="N39" i="10"/>
  <c r="L39" i="10"/>
  <c r="K39" i="10"/>
  <c r="I39" i="10"/>
  <c r="H39" i="10"/>
  <c r="F39" i="10"/>
  <c r="E39" i="10"/>
  <c r="C39" i="10"/>
  <c r="B39" i="10"/>
  <c r="U38" i="10"/>
  <c r="T38" i="10"/>
  <c r="R38" i="10"/>
  <c r="Q38" i="10"/>
  <c r="O38" i="10"/>
  <c r="N38" i="10"/>
  <c r="L38" i="10"/>
  <c r="K38" i="10"/>
  <c r="I38" i="10"/>
  <c r="H38" i="10"/>
  <c r="F38" i="10"/>
  <c r="E38" i="10"/>
  <c r="C38" i="10"/>
  <c r="B38" i="10"/>
  <c r="U37" i="10"/>
  <c r="T37" i="10"/>
  <c r="R37" i="10"/>
  <c r="Q37" i="10"/>
  <c r="O37" i="10"/>
  <c r="N37" i="10"/>
  <c r="L37" i="10"/>
  <c r="K37" i="10"/>
  <c r="I37" i="10"/>
  <c r="H37" i="10"/>
  <c r="F37" i="10"/>
  <c r="E37" i="10"/>
  <c r="C37" i="10"/>
  <c r="B37" i="10"/>
  <c r="U36" i="10"/>
  <c r="T36" i="10"/>
  <c r="R36" i="10"/>
  <c r="Q36" i="10"/>
  <c r="O36" i="10"/>
  <c r="N36" i="10"/>
  <c r="L36" i="10"/>
  <c r="K36" i="10"/>
  <c r="I36" i="10"/>
  <c r="H36" i="10"/>
  <c r="F36" i="10"/>
  <c r="E36" i="10"/>
  <c r="C36" i="10"/>
  <c r="B36" i="10"/>
  <c r="U35" i="10"/>
  <c r="T35" i="10"/>
  <c r="R35" i="10"/>
  <c r="Q35" i="10"/>
  <c r="O35" i="10"/>
  <c r="N35" i="10"/>
  <c r="L35" i="10"/>
  <c r="K35" i="10"/>
  <c r="I35" i="10"/>
  <c r="H35" i="10"/>
  <c r="F35" i="10"/>
  <c r="E35" i="10"/>
  <c r="C35" i="10"/>
  <c r="B35" i="10"/>
  <c r="U34" i="10"/>
  <c r="T34" i="10"/>
  <c r="R34" i="10"/>
  <c r="Q34" i="10"/>
  <c r="O34" i="10"/>
  <c r="N34" i="10"/>
  <c r="L34" i="10"/>
  <c r="K34" i="10"/>
  <c r="I34" i="10"/>
  <c r="H34" i="10"/>
  <c r="F34" i="10"/>
  <c r="E34" i="10"/>
  <c r="C34" i="10"/>
  <c r="B34" i="10"/>
  <c r="U33" i="10"/>
  <c r="T33" i="10"/>
  <c r="R33" i="10"/>
  <c r="Q33" i="10"/>
  <c r="O33" i="10"/>
  <c r="N33" i="10"/>
  <c r="L33" i="10"/>
  <c r="K33" i="10"/>
  <c r="I33" i="10"/>
  <c r="H33" i="10"/>
  <c r="F33" i="10"/>
  <c r="E33" i="10"/>
  <c r="C33" i="10"/>
  <c r="B33" i="10"/>
  <c r="U32" i="10"/>
  <c r="T32" i="10"/>
  <c r="R32" i="10"/>
  <c r="Q32" i="10"/>
  <c r="O32" i="10"/>
  <c r="N32" i="10"/>
  <c r="L32" i="10"/>
  <c r="K32" i="10"/>
  <c r="I32" i="10"/>
  <c r="H32" i="10"/>
  <c r="F32" i="10"/>
  <c r="E32" i="10"/>
  <c r="C32" i="10"/>
  <c r="B32" i="10"/>
  <c r="U31" i="10"/>
  <c r="T31" i="10"/>
  <c r="R31" i="10"/>
  <c r="Q31" i="10"/>
  <c r="O31" i="10"/>
  <c r="N31" i="10"/>
  <c r="L31" i="10"/>
  <c r="K31" i="10"/>
  <c r="I31" i="10"/>
  <c r="H31" i="10"/>
  <c r="F31" i="10"/>
  <c r="E31" i="10"/>
  <c r="C31" i="10"/>
  <c r="B31" i="10"/>
  <c r="U30" i="10"/>
  <c r="T30" i="10"/>
  <c r="R30" i="10"/>
  <c r="Q30" i="10"/>
  <c r="O30" i="10"/>
  <c r="N30" i="10"/>
  <c r="L30" i="10"/>
  <c r="K30" i="10"/>
  <c r="I30" i="10"/>
  <c r="H30" i="10"/>
  <c r="F30" i="10"/>
  <c r="E30" i="10"/>
  <c r="C30" i="10"/>
  <c r="B30" i="10"/>
  <c r="U29" i="10"/>
  <c r="T29" i="10"/>
  <c r="R29" i="10"/>
  <c r="Q29" i="10"/>
  <c r="O29" i="10"/>
  <c r="N29" i="10"/>
  <c r="L29" i="10"/>
  <c r="K29" i="10"/>
  <c r="I29" i="10"/>
  <c r="H29" i="10"/>
  <c r="F29" i="10"/>
  <c r="E29" i="10"/>
  <c r="C29" i="10"/>
  <c r="B29" i="10"/>
  <c r="U28" i="10"/>
  <c r="T28" i="10"/>
  <c r="R28" i="10"/>
  <c r="Q28" i="10"/>
  <c r="O28" i="10"/>
  <c r="N28" i="10"/>
  <c r="L28" i="10"/>
  <c r="K28" i="10"/>
  <c r="I28" i="10"/>
  <c r="H28" i="10"/>
  <c r="F28" i="10"/>
  <c r="E28" i="10"/>
  <c r="C28" i="10"/>
  <c r="B28" i="10"/>
  <c r="U27" i="10"/>
  <c r="T27" i="10"/>
  <c r="R27" i="10"/>
  <c r="Q27" i="10"/>
  <c r="O27" i="10"/>
  <c r="N27" i="10"/>
  <c r="L27" i="10"/>
  <c r="K27" i="10"/>
  <c r="I27" i="10"/>
  <c r="H27" i="10"/>
  <c r="F27" i="10"/>
  <c r="E27" i="10"/>
  <c r="C27" i="10"/>
  <c r="B27" i="10"/>
  <c r="U26" i="10"/>
  <c r="T26" i="10"/>
  <c r="R26" i="10"/>
  <c r="Q26" i="10"/>
  <c r="O26" i="10"/>
  <c r="N26" i="10"/>
  <c r="L26" i="10"/>
  <c r="K26" i="10"/>
  <c r="I26" i="10"/>
  <c r="H26" i="10"/>
  <c r="F26" i="10"/>
  <c r="E26" i="10"/>
  <c r="C26" i="10"/>
  <c r="B26" i="10"/>
  <c r="U25" i="10"/>
  <c r="T25" i="10"/>
  <c r="R25" i="10"/>
  <c r="Q25" i="10"/>
  <c r="O25" i="10"/>
  <c r="N25" i="10"/>
  <c r="L25" i="10"/>
  <c r="K25" i="10"/>
  <c r="I25" i="10"/>
  <c r="H25" i="10"/>
  <c r="F25" i="10"/>
  <c r="E25" i="10"/>
  <c r="C25" i="10"/>
  <c r="B25" i="10"/>
  <c r="U24" i="10"/>
  <c r="T24" i="10"/>
  <c r="R24" i="10"/>
  <c r="Q24" i="10"/>
  <c r="O24" i="10"/>
  <c r="N24" i="10"/>
  <c r="L24" i="10"/>
  <c r="K24" i="10"/>
  <c r="I24" i="10"/>
  <c r="H24" i="10"/>
  <c r="F24" i="10"/>
  <c r="E24" i="10"/>
  <c r="C24" i="10"/>
  <c r="B24" i="10"/>
  <c r="U23" i="10"/>
  <c r="T23" i="10"/>
  <c r="R23" i="10"/>
  <c r="Q23" i="10"/>
  <c r="O23" i="10"/>
  <c r="N23" i="10"/>
  <c r="L23" i="10"/>
  <c r="K23" i="10"/>
  <c r="I23" i="10"/>
  <c r="H23" i="10"/>
  <c r="F23" i="10"/>
  <c r="E23" i="10"/>
  <c r="C23" i="10"/>
  <c r="B23" i="10"/>
  <c r="U18" i="10"/>
  <c r="T18" i="10"/>
  <c r="R18" i="10"/>
  <c r="Q18" i="10"/>
  <c r="O18" i="10"/>
  <c r="N18" i="10"/>
  <c r="L18" i="10"/>
  <c r="K18" i="10"/>
  <c r="I18" i="10"/>
  <c r="H18" i="10"/>
  <c r="F18" i="10"/>
  <c r="E18" i="10"/>
  <c r="C18" i="10"/>
  <c r="B18" i="10"/>
  <c r="U17" i="10"/>
  <c r="T17" i="10"/>
  <c r="R17" i="10"/>
  <c r="Q17" i="10"/>
  <c r="O17" i="10"/>
  <c r="N17" i="10"/>
  <c r="L17" i="10"/>
  <c r="K17" i="10"/>
  <c r="I17" i="10"/>
  <c r="H17" i="10"/>
  <c r="F17" i="10"/>
  <c r="E17" i="10"/>
  <c r="C17" i="10"/>
  <c r="B17" i="10"/>
  <c r="U16" i="10"/>
  <c r="T16" i="10"/>
  <c r="R16" i="10"/>
  <c r="Q16" i="10"/>
  <c r="O16" i="10"/>
  <c r="N16" i="10"/>
  <c r="L16" i="10"/>
  <c r="K16" i="10"/>
  <c r="I16" i="10"/>
  <c r="H16" i="10"/>
  <c r="F16" i="10"/>
  <c r="E16" i="10"/>
  <c r="C16" i="10"/>
  <c r="B16" i="10"/>
  <c r="U15" i="10"/>
  <c r="T15" i="10"/>
  <c r="R15" i="10"/>
  <c r="Q15" i="10"/>
  <c r="O15" i="10"/>
  <c r="N15" i="10"/>
  <c r="L15" i="10"/>
  <c r="K15" i="10"/>
  <c r="I15" i="10"/>
  <c r="H15" i="10"/>
  <c r="F15" i="10"/>
  <c r="E15" i="10"/>
  <c r="C15" i="10"/>
  <c r="B15" i="10"/>
  <c r="U14" i="10"/>
  <c r="T14" i="10"/>
  <c r="R14" i="10"/>
  <c r="Q14" i="10"/>
  <c r="O14" i="10"/>
  <c r="N14" i="10"/>
  <c r="L14" i="10"/>
  <c r="K14" i="10"/>
  <c r="I14" i="10"/>
  <c r="H14" i="10"/>
  <c r="F14" i="10"/>
  <c r="E14" i="10"/>
  <c r="C14" i="10"/>
  <c r="B14" i="10"/>
  <c r="U13" i="10"/>
  <c r="T13" i="10"/>
  <c r="R13" i="10"/>
  <c r="Q13" i="10"/>
  <c r="O13" i="10"/>
  <c r="N13" i="10"/>
  <c r="L13" i="10"/>
  <c r="K13" i="10"/>
  <c r="I13" i="10"/>
  <c r="H13" i="10"/>
  <c r="F13" i="10"/>
  <c r="E13" i="10"/>
  <c r="C13" i="10"/>
  <c r="B13" i="10"/>
  <c r="U12" i="10"/>
  <c r="T12" i="10"/>
  <c r="R12" i="10"/>
  <c r="Q12" i="10"/>
  <c r="O12" i="10"/>
  <c r="N12" i="10"/>
  <c r="L12" i="10"/>
  <c r="K12" i="10"/>
  <c r="I12" i="10"/>
  <c r="H12" i="10"/>
  <c r="F12" i="10"/>
  <c r="E12" i="10"/>
  <c r="C12" i="10"/>
  <c r="B12" i="10"/>
  <c r="U11" i="10"/>
  <c r="T11" i="10"/>
  <c r="R11" i="10"/>
  <c r="Q11" i="10"/>
  <c r="O11" i="10"/>
  <c r="N11" i="10"/>
  <c r="L11" i="10"/>
  <c r="K11" i="10"/>
  <c r="I11" i="10"/>
  <c r="H11" i="10"/>
  <c r="F11" i="10"/>
  <c r="E11" i="10"/>
  <c r="C11" i="10"/>
  <c r="B11" i="10"/>
  <c r="U10" i="10"/>
  <c r="T10" i="10"/>
  <c r="R10" i="10"/>
  <c r="Q10" i="10"/>
  <c r="O10" i="10"/>
  <c r="N10" i="10"/>
  <c r="L10" i="10"/>
  <c r="K10" i="10"/>
  <c r="I10" i="10"/>
  <c r="H10" i="10"/>
  <c r="F10" i="10"/>
  <c r="E10" i="10"/>
  <c r="C10" i="10"/>
  <c r="B10" i="10"/>
  <c r="U9" i="10"/>
  <c r="T9" i="10"/>
  <c r="R9" i="10"/>
  <c r="Q9" i="10"/>
  <c r="O9" i="10"/>
  <c r="N9" i="10"/>
  <c r="L9" i="10"/>
  <c r="K9" i="10"/>
  <c r="I9" i="10"/>
  <c r="H9" i="10"/>
  <c r="F9" i="10"/>
  <c r="E9" i="10"/>
  <c r="C9" i="10"/>
  <c r="B9" i="10"/>
  <c r="U8" i="10"/>
  <c r="T8" i="10"/>
  <c r="R8" i="10"/>
  <c r="Q8" i="10"/>
  <c r="O8" i="10"/>
  <c r="N8" i="10"/>
  <c r="L8" i="10"/>
  <c r="K8" i="10"/>
  <c r="I8" i="10"/>
  <c r="H8" i="10"/>
  <c r="F8" i="10"/>
  <c r="E8" i="10"/>
  <c r="C8" i="10"/>
  <c r="B8" i="10"/>
  <c r="U7" i="10"/>
  <c r="T7" i="10"/>
  <c r="R7" i="10"/>
  <c r="Q7" i="10"/>
  <c r="O7" i="10"/>
  <c r="N7" i="10"/>
  <c r="L7" i="10"/>
  <c r="K7" i="10"/>
  <c r="I7" i="10"/>
  <c r="H7" i="10"/>
  <c r="F7" i="10"/>
  <c r="E7" i="10"/>
  <c r="C7" i="10"/>
  <c r="B7" i="10"/>
  <c r="U6" i="10"/>
  <c r="T6" i="10"/>
  <c r="T5" i="10" s="1"/>
  <c r="R6" i="10"/>
  <c r="R5" i="10" s="1"/>
  <c r="Q6" i="10"/>
  <c r="O6" i="10"/>
  <c r="N6" i="10"/>
  <c r="N5" i="10" s="1"/>
  <c r="L6" i="10"/>
  <c r="L5" i="10" s="1"/>
  <c r="K6" i="10"/>
  <c r="I6" i="10"/>
  <c r="H6" i="10"/>
  <c r="H5" i="10" s="1"/>
  <c r="F6" i="10"/>
  <c r="F5" i="10" s="1"/>
  <c r="E6" i="10"/>
  <c r="C6" i="10"/>
  <c r="B6" i="10"/>
  <c r="B5" i="10" s="1"/>
  <c r="U5" i="10"/>
  <c r="Q5" i="10"/>
  <c r="O5" i="10"/>
  <c r="K5" i="10"/>
  <c r="I5" i="10"/>
  <c r="E5" i="10"/>
  <c r="C5" i="10"/>
  <c r="G5" i="10" l="1"/>
  <c r="M5" i="10"/>
  <c r="S5" i="10"/>
  <c r="D5" i="10"/>
  <c r="G6" i="10"/>
  <c r="J5" i="10"/>
  <c r="M6" i="10"/>
  <c r="P5" i="10"/>
  <c r="S6" i="10"/>
  <c r="V5" i="10"/>
  <c r="D7" i="10"/>
  <c r="G7" i="10"/>
  <c r="J7" i="10"/>
  <c r="M7" i="10"/>
  <c r="P7" i="10"/>
  <c r="S7" i="10"/>
  <c r="V7" i="10"/>
  <c r="D8" i="10"/>
  <c r="G8" i="10"/>
  <c r="J8" i="10"/>
  <c r="M8" i="10"/>
  <c r="P8" i="10"/>
  <c r="S8" i="10"/>
  <c r="V8" i="10"/>
  <c r="D9" i="10"/>
  <c r="G9" i="10"/>
  <c r="J9" i="10"/>
  <c r="M9" i="10"/>
  <c r="P9" i="10"/>
  <c r="S9" i="10"/>
  <c r="V9" i="10"/>
  <c r="D10" i="10"/>
  <c r="G10" i="10"/>
  <c r="J10" i="10"/>
  <c r="M10" i="10"/>
  <c r="P10" i="10"/>
  <c r="S10" i="10"/>
  <c r="V10" i="10"/>
  <c r="D11" i="10"/>
  <c r="G11" i="10"/>
  <c r="J11" i="10"/>
  <c r="M11" i="10"/>
  <c r="P11" i="10"/>
  <c r="S11" i="10"/>
  <c r="V11" i="10"/>
  <c r="D12" i="10"/>
  <c r="G12" i="10"/>
  <c r="J12" i="10"/>
  <c r="P12" i="10"/>
  <c r="V12" i="10"/>
  <c r="D13" i="10"/>
  <c r="G13" i="10"/>
  <c r="M13" i="10"/>
  <c r="P13" i="10"/>
  <c r="S13" i="10"/>
  <c r="D14" i="10"/>
  <c r="G14" i="10"/>
  <c r="J14" i="10"/>
  <c r="P14" i="10"/>
  <c r="S14" i="10"/>
  <c r="V14" i="10"/>
  <c r="G15" i="10"/>
  <c r="J15" i="10"/>
  <c r="M15" i="10"/>
  <c r="S15" i="10"/>
  <c r="V15" i="10"/>
  <c r="D16" i="10"/>
  <c r="J16" i="10"/>
  <c r="M16" i="10"/>
  <c r="P16" i="10"/>
  <c r="V16" i="10"/>
  <c r="D17" i="10"/>
  <c r="G17" i="10"/>
  <c r="M17" i="10"/>
  <c r="P17" i="10"/>
  <c r="S17" i="10"/>
  <c r="D18" i="10"/>
  <c r="G18" i="10"/>
  <c r="J18" i="10"/>
  <c r="P18" i="10"/>
  <c r="S18" i="10"/>
  <c r="V18" i="10"/>
  <c r="G23" i="10"/>
  <c r="J23" i="10"/>
  <c r="M23" i="10"/>
  <c r="S23" i="10"/>
  <c r="V23" i="10"/>
  <c r="D24" i="10"/>
  <c r="J24" i="10"/>
  <c r="M24" i="10"/>
  <c r="P24" i="10"/>
  <c r="S24" i="10"/>
  <c r="V24" i="10"/>
  <c r="D25" i="10"/>
  <c r="G25" i="10"/>
  <c r="M25" i="10"/>
  <c r="P25" i="10"/>
  <c r="S25" i="10"/>
  <c r="D26" i="10"/>
  <c r="G26" i="10"/>
  <c r="J26" i="10"/>
  <c r="P26" i="10"/>
  <c r="S26" i="10"/>
  <c r="V26" i="10"/>
  <c r="D27" i="10"/>
  <c r="G27" i="10"/>
  <c r="J27" i="10"/>
  <c r="M27" i="10"/>
  <c r="P27" i="10"/>
  <c r="S27" i="10"/>
  <c r="V27" i="10"/>
  <c r="D28" i="10"/>
  <c r="G28" i="10"/>
  <c r="J28" i="10"/>
  <c r="M28" i="10"/>
  <c r="P28" i="10"/>
  <c r="S28" i="10"/>
  <c r="V28" i="10"/>
  <c r="D29" i="10"/>
  <c r="G29" i="10"/>
  <c r="M29" i="10"/>
  <c r="P29" i="10"/>
  <c r="S29" i="10"/>
  <c r="V29" i="10"/>
  <c r="D30" i="10"/>
  <c r="G30" i="10"/>
  <c r="J30" i="10"/>
  <c r="P30" i="10"/>
  <c r="S30" i="10"/>
  <c r="V30" i="10"/>
  <c r="D31" i="10"/>
  <c r="G31" i="10"/>
  <c r="J31" i="10"/>
  <c r="M31" i="10"/>
  <c r="P31" i="10"/>
  <c r="S31" i="10"/>
  <c r="V31" i="10"/>
  <c r="D32" i="10"/>
  <c r="G32" i="10"/>
  <c r="J32" i="10"/>
  <c r="P32" i="10"/>
  <c r="S32" i="10"/>
  <c r="V32" i="10"/>
  <c r="D33" i="10"/>
  <c r="G33" i="10"/>
  <c r="J33" i="10"/>
  <c r="M33" i="10"/>
  <c r="P33" i="10"/>
  <c r="S33" i="10"/>
  <c r="V33" i="10"/>
  <c r="D34" i="10"/>
  <c r="G34" i="10"/>
  <c r="J34" i="10"/>
  <c r="M34" i="10"/>
  <c r="P34" i="10"/>
  <c r="S34" i="10"/>
  <c r="V34" i="10"/>
  <c r="D35" i="10"/>
  <c r="G35" i="10"/>
  <c r="J35" i="10"/>
  <c r="M35" i="10"/>
  <c r="S35" i="10"/>
  <c r="V35" i="10"/>
  <c r="D36" i="10"/>
  <c r="G36" i="10"/>
  <c r="J36" i="10"/>
  <c r="M36" i="10"/>
  <c r="P36" i="10"/>
  <c r="S36" i="10"/>
  <c r="V36" i="10"/>
  <c r="D37" i="10"/>
  <c r="G37" i="10"/>
  <c r="J37" i="10"/>
  <c r="M37" i="10"/>
  <c r="P37" i="10"/>
  <c r="S37" i="10"/>
  <c r="V37" i="10"/>
  <c r="D38" i="10"/>
  <c r="G38" i="10"/>
  <c r="J38" i="10"/>
  <c r="M38" i="10"/>
  <c r="P38" i="10"/>
  <c r="S38" i="10"/>
  <c r="V38" i="10"/>
  <c r="D39" i="10"/>
  <c r="G39" i="10"/>
  <c r="J39" i="10"/>
  <c r="M39" i="10"/>
  <c r="P39" i="10"/>
  <c r="S39" i="10"/>
  <c r="V39" i="10"/>
  <c r="D40" i="10"/>
  <c r="J40" i="10"/>
  <c r="M40" i="10"/>
  <c r="P40" i="10"/>
  <c r="V40" i="10"/>
  <c r="D41" i="10"/>
  <c r="J41" i="10"/>
  <c r="M41" i="10"/>
  <c r="P41" i="10"/>
  <c r="V41" i="10"/>
  <c r="D42" i="10"/>
  <c r="G42" i="10"/>
  <c r="M42" i="10"/>
  <c r="P42" i="10"/>
  <c r="S42" i="10"/>
  <c r="D43" i="10"/>
  <c r="G43" i="10"/>
  <c r="J43" i="10"/>
  <c r="P43" i="10"/>
  <c r="S43" i="10"/>
  <c r="V43" i="10"/>
  <c r="G44" i="10"/>
  <c r="J44" i="10"/>
  <c r="M44" i="10"/>
  <c r="S44" i="10"/>
  <c r="V44" i="10"/>
  <c r="D45" i="10"/>
  <c r="J45" i="10"/>
  <c r="M45" i="10"/>
  <c r="P45" i="10"/>
  <c r="V45" i="10"/>
  <c r="D46" i="10"/>
  <c r="G46" i="10"/>
  <c r="M46" i="10"/>
  <c r="P46" i="10"/>
  <c r="S46" i="10"/>
  <c r="D47" i="10"/>
  <c r="G47" i="10"/>
  <c r="J47" i="10"/>
  <c r="P47" i="10"/>
  <c r="S47" i="10"/>
  <c r="V47" i="10"/>
  <c r="G48" i="10"/>
  <c r="J48" i="10"/>
  <c r="M48" i="10"/>
  <c r="S48" i="10"/>
  <c r="V48" i="10"/>
  <c r="D49" i="10"/>
  <c r="J49" i="10"/>
  <c r="M49" i="10"/>
  <c r="P49" i="10"/>
  <c r="V49" i="10"/>
  <c r="D50" i="10"/>
  <c r="G50" i="10"/>
  <c r="M50" i="10"/>
  <c r="P50" i="10"/>
  <c r="S50" i="10"/>
  <c r="D51" i="10"/>
  <c r="G51" i="10"/>
  <c r="J51" i="10"/>
  <c r="P51" i="10"/>
  <c r="S51" i="10"/>
  <c r="V51" i="10"/>
  <c r="G52" i="10"/>
  <c r="J52" i="10"/>
  <c r="M52" i="10"/>
  <c r="S52" i="10"/>
  <c r="V52" i="10"/>
  <c r="D53" i="10"/>
  <c r="J53" i="10"/>
  <c r="M53" i="10"/>
  <c r="P53" i="10"/>
  <c r="V53" i="10"/>
  <c r="D54" i="10"/>
  <c r="G54" i="10"/>
  <c r="M54" i="10"/>
  <c r="P54" i="10"/>
  <c r="S54" i="10"/>
  <c r="D55" i="10"/>
  <c r="G55" i="10"/>
  <c r="J55" i="10"/>
  <c r="P55" i="10"/>
  <c r="S55" i="10"/>
  <c r="V55" i="10"/>
  <c r="G56" i="10"/>
  <c r="J56" i="10"/>
  <c r="M56" i="10"/>
  <c r="S56" i="10"/>
  <c r="V56" i="10"/>
  <c r="D57" i="10"/>
  <c r="J57" i="10"/>
  <c r="M57" i="10"/>
  <c r="P57" i="10"/>
  <c r="V57" i="10"/>
  <c r="D58" i="10"/>
  <c r="G58" i="10"/>
  <c r="M58" i="10"/>
  <c r="P58" i="10"/>
  <c r="S58" i="10"/>
  <c r="D59" i="10"/>
  <c r="G59" i="10"/>
  <c r="J59" i="10"/>
  <c r="P59" i="10"/>
  <c r="S59" i="10"/>
  <c r="V59" i="10"/>
  <c r="G60" i="10"/>
  <c r="J60" i="10"/>
  <c r="M60" i="10"/>
  <c r="S60" i="10"/>
  <c r="V60" i="10"/>
  <c r="D61" i="10"/>
  <c r="J61" i="10"/>
  <c r="M61" i="10"/>
  <c r="P61" i="10"/>
  <c r="V61" i="10"/>
  <c r="D62" i="10"/>
  <c r="G62" i="10"/>
  <c r="M62" i="10"/>
  <c r="P62" i="10"/>
  <c r="S62" i="10"/>
  <c r="D63" i="10"/>
  <c r="G63" i="10"/>
  <c r="J63" i="10"/>
  <c r="P63" i="10"/>
  <c r="S63" i="10"/>
  <c r="V63" i="10"/>
  <c r="G64" i="10"/>
  <c r="J64" i="10"/>
  <c r="M64" i="10"/>
  <c r="S64" i="10"/>
  <c r="V64" i="10"/>
  <c r="D6" i="10"/>
  <c r="J6" i="10"/>
  <c r="P6" i="10"/>
  <c r="V6" i="10"/>
  <c r="M12" i="10"/>
  <c r="S12" i="10"/>
  <c r="J13" i="10"/>
  <c r="V13" i="10"/>
  <c r="M14" i="10"/>
  <c r="D15" i="10"/>
  <c r="P15" i="10"/>
  <c r="G16" i="10"/>
  <c r="S16" i="10"/>
  <c r="J17" i="10"/>
  <c r="V17" i="10"/>
  <c r="M18" i="10"/>
  <c r="D23" i="10"/>
  <c r="P23" i="10"/>
  <c r="G24" i="10"/>
  <c r="J25" i="10"/>
  <c r="V25" i="10"/>
  <c r="M26" i="10"/>
  <c r="J29" i="10"/>
  <c r="M30" i="10"/>
  <c r="P35" i="10"/>
  <c r="G40" i="10"/>
  <c r="S40" i="10"/>
  <c r="M32" i="10"/>
  <c r="G41" i="10"/>
  <c r="S41" i="10"/>
  <c r="J42" i="10"/>
  <c r="V42" i="10"/>
  <c r="M43" i="10"/>
  <c r="D44" i="10"/>
  <c r="P44" i="10"/>
  <c r="G45" i="10"/>
  <c r="S45" i="10"/>
  <c r="J46" i="10"/>
  <c r="V46" i="10"/>
  <c r="M47" i="10"/>
  <c r="D48" i="10"/>
  <c r="P48" i="10"/>
  <c r="G49" i="10"/>
  <c r="S49" i="10"/>
  <c r="J50" i="10"/>
  <c r="V50" i="10"/>
  <c r="M51" i="10"/>
  <c r="D52" i="10"/>
  <c r="P52" i="10"/>
  <c r="G53" i="10"/>
  <c r="S53" i="10"/>
  <c r="J54" i="10"/>
  <c r="V54" i="10"/>
  <c r="M55" i="10"/>
  <c r="D56" i="10"/>
  <c r="P56" i="10"/>
  <c r="G57" i="10"/>
  <c r="S57" i="10"/>
  <c r="J58" i="10"/>
  <c r="V58" i="10"/>
  <c r="M59" i="10"/>
  <c r="D60" i="10"/>
  <c r="P60" i="10"/>
  <c r="G61" i="10"/>
  <c r="S61" i="10"/>
  <c r="J62" i="10"/>
  <c r="V62" i="10"/>
  <c r="M63" i="10"/>
  <c r="D64" i="10"/>
  <c r="P64" i="10"/>
  <c r="X68" i="9" l="1"/>
  <c r="U68" i="9"/>
  <c r="P68" i="9"/>
  <c r="M68" i="9"/>
  <c r="H68" i="9"/>
  <c r="E68" i="9"/>
  <c r="X67" i="9"/>
  <c r="U67" i="9"/>
  <c r="P67" i="9"/>
  <c r="M67" i="9"/>
  <c r="H67" i="9"/>
  <c r="E67" i="9"/>
  <c r="X66" i="9"/>
  <c r="U66" i="9"/>
  <c r="P66" i="9"/>
  <c r="M66" i="9"/>
  <c r="H66" i="9"/>
  <c r="E66" i="9"/>
  <c r="X65" i="9"/>
  <c r="U65" i="9"/>
  <c r="P65" i="9"/>
  <c r="M65" i="9"/>
  <c r="H65" i="9"/>
  <c r="E65" i="9"/>
  <c r="X64" i="9"/>
  <c r="U64" i="9"/>
  <c r="P64" i="9"/>
  <c r="M64" i="9"/>
  <c r="H64" i="9"/>
  <c r="E64" i="9"/>
  <c r="X63" i="9"/>
  <c r="U63" i="9"/>
  <c r="P63" i="9"/>
  <c r="M63" i="9"/>
  <c r="H63" i="9"/>
  <c r="E63" i="9"/>
  <c r="X62" i="9"/>
  <c r="U62" i="9"/>
  <c r="P62" i="9"/>
  <c r="M62" i="9"/>
  <c r="H62" i="9"/>
  <c r="E62" i="9"/>
  <c r="X61" i="9"/>
  <c r="U61" i="9"/>
  <c r="P61" i="9"/>
  <c r="M61" i="9"/>
  <c r="H61" i="9"/>
  <c r="E61" i="9"/>
  <c r="X60" i="9"/>
  <c r="U60" i="9"/>
  <c r="P60" i="9"/>
  <c r="M60" i="9"/>
  <c r="H60" i="9"/>
  <c r="E60" i="9"/>
  <c r="X59" i="9"/>
  <c r="U59" i="9"/>
  <c r="P59" i="9"/>
  <c r="M59" i="9"/>
  <c r="H59" i="9"/>
  <c r="E59" i="9"/>
  <c r="X58" i="9"/>
  <c r="U58" i="9"/>
  <c r="P58" i="9"/>
  <c r="M58" i="9"/>
  <c r="H58" i="9"/>
  <c r="E58" i="9"/>
  <c r="X57" i="9"/>
  <c r="U57" i="9"/>
  <c r="P57" i="9"/>
  <c r="M57" i="9"/>
  <c r="H57" i="9"/>
  <c r="E57" i="9"/>
  <c r="X56" i="9"/>
  <c r="U56" i="9"/>
  <c r="P56" i="9"/>
  <c r="M56" i="9"/>
  <c r="H56" i="9"/>
  <c r="E56" i="9"/>
  <c r="X55" i="9"/>
  <c r="U55" i="9"/>
  <c r="P55" i="9"/>
  <c r="M55" i="9"/>
  <c r="H55" i="9"/>
  <c r="E55" i="9"/>
  <c r="X54" i="9"/>
  <c r="U54" i="9"/>
  <c r="P54" i="9"/>
  <c r="M54" i="9"/>
  <c r="H54" i="9"/>
  <c r="E54" i="9"/>
  <c r="X53" i="9"/>
  <c r="U53" i="9"/>
  <c r="P53" i="9"/>
  <c r="M53" i="9"/>
  <c r="H53" i="9"/>
  <c r="E53" i="9"/>
  <c r="X52" i="9"/>
  <c r="U52" i="9"/>
  <c r="P52" i="9"/>
  <c r="M52" i="9"/>
  <c r="H52" i="9"/>
  <c r="E52" i="9"/>
  <c r="X51" i="9"/>
  <c r="U51" i="9"/>
  <c r="P51" i="9"/>
  <c r="M51" i="9"/>
  <c r="H51" i="9"/>
  <c r="E51" i="9"/>
  <c r="X50" i="9"/>
  <c r="U50" i="9"/>
  <c r="P50" i="9"/>
  <c r="M50" i="9"/>
  <c r="H50" i="9"/>
  <c r="E50" i="9"/>
  <c r="X49" i="9"/>
  <c r="U49" i="9"/>
  <c r="P49" i="9"/>
  <c r="M49" i="9"/>
  <c r="H49" i="9"/>
  <c r="E49" i="9"/>
  <c r="X48" i="9"/>
  <c r="U48" i="9"/>
  <c r="P48" i="9"/>
  <c r="M48" i="9"/>
  <c r="H48" i="9"/>
  <c r="E48" i="9"/>
  <c r="X47" i="9"/>
  <c r="U47" i="9"/>
  <c r="P47" i="9"/>
  <c r="M47" i="9"/>
  <c r="H47" i="9"/>
  <c r="E47" i="9"/>
  <c r="X46" i="9"/>
  <c r="U46" i="9"/>
  <c r="P46" i="9"/>
  <c r="M46" i="9"/>
  <c r="H46" i="9"/>
  <c r="E46" i="9"/>
  <c r="X45" i="9"/>
  <c r="U45" i="9"/>
  <c r="P45" i="9"/>
  <c r="M45" i="9"/>
  <c r="H45" i="9"/>
  <c r="E45" i="9"/>
  <c r="X44" i="9"/>
  <c r="U44" i="9"/>
  <c r="P44" i="9"/>
  <c r="M44" i="9"/>
  <c r="H44" i="9"/>
  <c r="E44" i="9"/>
  <c r="X43" i="9"/>
  <c r="U43" i="9"/>
  <c r="P43" i="9"/>
  <c r="M43" i="9"/>
  <c r="H43" i="9"/>
  <c r="E43" i="9"/>
  <c r="X42" i="9"/>
  <c r="U42" i="9"/>
  <c r="P42" i="9"/>
  <c r="M42" i="9"/>
  <c r="H42" i="9"/>
  <c r="E42" i="9"/>
  <c r="X41" i="9"/>
  <c r="U41" i="9"/>
  <c r="P41" i="9"/>
  <c r="M41" i="9"/>
  <c r="H41" i="9"/>
  <c r="E41" i="9"/>
  <c r="X40" i="9"/>
  <c r="U40" i="9"/>
  <c r="P40" i="9"/>
  <c r="M40" i="9"/>
  <c r="H40" i="9"/>
  <c r="E40" i="9"/>
  <c r="X39" i="9"/>
  <c r="U39" i="9"/>
  <c r="P39" i="9"/>
  <c r="M39" i="9"/>
  <c r="H39" i="9"/>
  <c r="E39" i="9"/>
  <c r="X38" i="9"/>
  <c r="U38" i="9"/>
  <c r="P38" i="9"/>
  <c r="M38" i="9"/>
  <c r="H38" i="9"/>
  <c r="E38" i="9"/>
  <c r="X37" i="9"/>
  <c r="U37" i="9"/>
  <c r="P37" i="9"/>
  <c r="M37" i="9"/>
  <c r="H37" i="9"/>
  <c r="E37" i="9"/>
  <c r="X36" i="9"/>
  <c r="U36" i="9"/>
  <c r="P36" i="9"/>
  <c r="M36" i="9"/>
  <c r="H36" i="9"/>
  <c r="E36" i="9"/>
  <c r="X35" i="9"/>
  <c r="U35" i="9"/>
  <c r="P35" i="9"/>
  <c r="M35" i="9"/>
  <c r="H35" i="9"/>
  <c r="E35" i="9"/>
  <c r="X34" i="9"/>
  <c r="U34" i="9"/>
  <c r="P34" i="9"/>
  <c r="M34" i="9"/>
  <c r="H34" i="9"/>
  <c r="E34" i="9"/>
  <c r="X33" i="9"/>
  <c r="U33" i="9"/>
  <c r="P33" i="9"/>
  <c r="M33" i="9"/>
  <c r="H33" i="9"/>
  <c r="E33" i="9"/>
  <c r="X32" i="9"/>
  <c r="U32" i="9"/>
  <c r="P32" i="9"/>
  <c r="M32" i="9"/>
  <c r="H32" i="9"/>
  <c r="E32" i="9"/>
  <c r="X31" i="9"/>
  <c r="U31" i="9"/>
  <c r="P31" i="9"/>
  <c r="M31" i="9"/>
  <c r="H31" i="9"/>
  <c r="E31" i="9"/>
  <c r="X30" i="9"/>
  <c r="U30" i="9"/>
  <c r="P30" i="9"/>
  <c r="M30" i="9"/>
  <c r="H30" i="9"/>
  <c r="E30" i="9"/>
  <c r="X29" i="9"/>
  <c r="U29" i="9"/>
  <c r="P29" i="9"/>
  <c r="M29" i="9"/>
  <c r="H29" i="9"/>
  <c r="E29" i="9"/>
  <c r="X28" i="9"/>
  <c r="U28" i="9"/>
  <c r="P28" i="9"/>
  <c r="M28" i="9"/>
  <c r="H28" i="9"/>
  <c r="E28" i="9"/>
  <c r="X27" i="9"/>
  <c r="U27" i="9"/>
  <c r="P27" i="9"/>
  <c r="M27" i="9"/>
  <c r="H27" i="9"/>
  <c r="E27" i="9"/>
  <c r="W26" i="9"/>
  <c r="X26" i="9" s="1"/>
  <c r="V26" i="9"/>
  <c r="T26" i="9"/>
  <c r="U26" i="9" s="1"/>
  <c r="S26" i="9"/>
  <c r="O26" i="9"/>
  <c r="P26" i="9" s="1"/>
  <c r="N26" i="9"/>
  <c r="L26" i="9"/>
  <c r="M26" i="9" s="1"/>
  <c r="K26" i="9"/>
  <c r="H26" i="9"/>
  <c r="D26" i="9"/>
  <c r="E26" i="9" s="1"/>
  <c r="C26" i="9"/>
  <c r="X20" i="9"/>
  <c r="U20" i="9"/>
  <c r="P20" i="9"/>
  <c r="M20" i="9"/>
  <c r="H20" i="9"/>
  <c r="E20" i="9"/>
  <c r="X19" i="9"/>
  <c r="U19" i="9"/>
  <c r="P19" i="9"/>
  <c r="M19" i="9"/>
  <c r="H19" i="9"/>
  <c r="E19" i="9"/>
  <c r="X18" i="9"/>
  <c r="U18" i="9"/>
  <c r="P18" i="9"/>
  <c r="M18" i="9"/>
  <c r="H18" i="9"/>
  <c r="E18" i="9"/>
  <c r="X17" i="9"/>
  <c r="U17" i="9"/>
  <c r="P17" i="9"/>
  <c r="M17" i="9"/>
  <c r="H17" i="9"/>
  <c r="E17" i="9"/>
  <c r="X16" i="9"/>
  <c r="U16" i="9"/>
  <c r="P16" i="9"/>
  <c r="M16" i="9"/>
  <c r="H16" i="9"/>
  <c r="E16" i="9"/>
  <c r="X15" i="9"/>
  <c r="U15" i="9"/>
  <c r="P15" i="9"/>
  <c r="M15" i="9"/>
  <c r="H15" i="9"/>
  <c r="E15" i="9"/>
  <c r="X14" i="9"/>
  <c r="U14" i="9"/>
  <c r="P14" i="9"/>
  <c r="M14" i="9"/>
  <c r="H14" i="9"/>
  <c r="E14" i="9"/>
  <c r="X13" i="9"/>
  <c r="U13" i="9"/>
  <c r="P13" i="9"/>
  <c r="M13" i="9"/>
  <c r="H13" i="9"/>
  <c r="E13" i="9"/>
  <c r="X12" i="9"/>
  <c r="U12" i="9"/>
  <c r="P12" i="9"/>
  <c r="M12" i="9"/>
  <c r="H12" i="9"/>
  <c r="E12" i="9"/>
  <c r="X11" i="9"/>
  <c r="U11" i="9"/>
  <c r="P11" i="9"/>
  <c r="M11" i="9"/>
  <c r="H11" i="9"/>
  <c r="E11" i="9"/>
  <c r="X10" i="9"/>
  <c r="U10" i="9"/>
  <c r="P10" i="9"/>
  <c r="M10" i="9"/>
  <c r="H10" i="9"/>
  <c r="E10" i="9"/>
  <c r="X9" i="9"/>
  <c r="U9" i="9"/>
  <c r="P9" i="9"/>
  <c r="M9" i="9"/>
  <c r="H9" i="9"/>
  <c r="E9" i="9"/>
  <c r="X8" i="9"/>
  <c r="U8" i="9"/>
  <c r="P8" i="9"/>
  <c r="M8" i="9"/>
  <c r="H8" i="9"/>
  <c r="E8" i="9"/>
  <c r="W7" i="9"/>
  <c r="X7" i="9" s="1"/>
  <c r="V7" i="9"/>
  <c r="T7" i="9"/>
  <c r="U7" i="9" s="1"/>
  <c r="S7" i="9"/>
  <c r="O7" i="9"/>
  <c r="P7" i="9" s="1"/>
  <c r="N7" i="9"/>
  <c r="L7" i="9"/>
  <c r="M7" i="9" s="1"/>
  <c r="K7" i="9"/>
  <c r="H7" i="9"/>
  <c r="D7" i="9"/>
  <c r="E7" i="9" s="1"/>
  <c r="C7" i="9"/>
  <c r="H82" i="6" l="1"/>
  <c r="F82" i="6"/>
  <c r="D82" i="6"/>
  <c r="B82" i="6"/>
  <c r="I81" i="6"/>
  <c r="G81" i="6"/>
  <c r="E81" i="6"/>
  <c r="C81" i="6"/>
  <c r="I80" i="6"/>
  <c r="G80" i="6"/>
  <c r="E80" i="6"/>
  <c r="C80" i="6"/>
  <c r="I79" i="6"/>
  <c r="G79" i="6"/>
  <c r="E79" i="6"/>
  <c r="C79" i="6"/>
  <c r="H71" i="6"/>
  <c r="F71" i="6"/>
  <c r="D71" i="6"/>
  <c r="B71" i="6"/>
  <c r="H70" i="6"/>
  <c r="H72" i="6" s="1"/>
  <c r="F70" i="6"/>
  <c r="D70" i="6"/>
  <c r="D72" i="6" s="1"/>
  <c r="B70" i="6"/>
  <c r="H69" i="6"/>
  <c r="I69" i="6" s="1"/>
  <c r="F69" i="6"/>
  <c r="D69" i="6"/>
  <c r="E69" i="6" s="1"/>
  <c r="B69" i="6"/>
  <c r="H53" i="6"/>
  <c r="F53" i="6"/>
  <c r="D53" i="6"/>
  <c r="B53" i="6"/>
  <c r="H41" i="6"/>
  <c r="F41" i="6"/>
  <c r="D41" i="6"/>
  <c r="B41" i="6"/>
  <c r="H37" i="6"/>
  <c r="H42" i="6" s="1"/>
  <c r="F37" i="6"/>
  <c r="D37" i="6"/>
  <c r="D42" i="6" s="1"/>
  <c r="B37" i="6"/>
  <c r="H24" i="6"/>
  <c r="F24" i="6"/>
  <c r="D24" i="6"/>
  <c r="B24" i="6"/>
  <c r="I23" i="6"/>
  <c r="G23" i="6"/>
  <c r="E23" i="6"/>
  <c r="C23" i="6"/>
  <c r="I22" i="6"/>
  <c r="G22" i="6"/>
  <c r="E22" i="6"/>
  <c r="C22" i="6"/>
  <c r="H13" i="6"/>
  <c r="F13" i="6"/>
  <c r="D13" i="6"/>
  <c r="B13" i="6"/>
  <c r="I12" i="6"/>
  <c r="G12" i="6"/>
  <c r="E12" i="6"/>
  <c r="C12" i="6"/>
  <c r="I11" i="6"/>
  <c r="G11" i="6"/>
  <c r="E11" i="6"/>
  <c r="C11" i="6"/>
  <c r="I10" i="6"/>
  <c r="G10" i="6"/>
  <c r="E10" i="6"/>
  <c r="C10" i="6"/>
  <c r="I9" i="6"/>
  <c r="G9" i="6"/>
  <c r="E9" i="6"/>
  <c r="C9" i="6"/>
  <c r="I8" i="6"/>
  <c r="G8" i="6"/>
  <c r="E8" i="6"/>
  <c r="C8" i="6"/>
  <c r="H82" i="5"/>
  <c r="F82" i="5"/>
  <c r="D82" i="5"/>
  <c r="B82" i="5"/>
  <c r="I81" i="5"/>
  <c r="G81" i="5"/>
  <c r="E81" i="5"/>
  <c r="C81" i="5"/>
  <c r="I80" i="5"/>
  <c r="G80" i="5"/>
  <c r="E80" i="5"/>
  <c r="C80" i="5"/>
  <c r="I79" i="5"/>
  <c r="G79" i="5"/>
  <c r="E79" i="5"/>
  <c r="C79" i="5"/>
  <c r="H71" i="5"/>
  <c r="F71" i="5"/>
  <c r="D71" i="5"/>
  <c r="B71" i="5"/>
  <c r="H70" i="5"/>
  <c r="H72" i="5" s="1"/>
  <c r="F70" i="5"/>
  <c r="F72" i="5" s="1"/>
  <c r="G70" i="5" s="1"/>
  <c r="D70" i="5"/>
  <c r="D72" i="5" s="1"/>
  <c r="E70" i="5" s="1"/>
  <c r="B70" i="5"/>
  <c r="B72" i="5" s="1"/>
  <c r="C70" i="5" s="1"/>
  <c r="H69" i="5"/>
  <c r="I69" i="5" s="1"/>
  <c r="F69" i="5"/>
  <c r="G69" i="5" s="1"/>
  <c r="D69" i="5"/>
  <c r="E69" i="5" s="1"/>
  <c r="B69" i="5"/>
  <c r="C69" i="5" s="1"/>
  <c r="H53" i="5"/>
  <c r="F53" i="5"/>
  <c r="D53" i="5"/>
  <c r="B53" i="5"/>
  <c r="H41" i="5"/>
  <c r="F41" i="5"/>
  <c r="D41" i="5"/>
  <c r="B41" i="5"/>
  <c r="H37" i="5"/>
  <c r="H42" i="5" s="1"/>
  <c r="F37" i="5"/>
  <c r="D37" i="5"/>
  <c r="D42" i="5" s="1"/>
  <c r="B37" i="5"/>
  <c r="H24" i="5"/>
  <c r="F24" i="5"/>
  <c r="D24" i="5"/>
  <c r="B24" i="5"/>
  <c r="I23" i="5"/>
  <c r="G23" i="5"/>
  <c r="E23" i="5"/>
  <c r="C23" i="5"/>
  <c r="I22" i="5"/>
  <c r="G22" i="5"/>
  <c r="E22" i="5"/>
  <c r="C22" i="5"/>
  <c r="H13" i="5"/>
  <c r="F13" i="5"/>
  <c r="D13" i="5"/>
  <c r="B13" i="5"/>
  <c r="I12" i="5"/>
  <c r="G12" i="5"/>
  <c r="E12" i="5"/>
  <c r="C12" i="5"/>
  <c r="I11" i="5"/>
  <c r="G11" i="5"/>
  <c r="E11" i="5"/>
  <c r="C11" i="5"/>
  <c r="I10" i="5"/>
  <c r="G10" i="5"/>
  <c r="E10" i="5"/>
  <c r="C10" i="5"/>
  <c r="I9" i="5"/>
  <c r="G9" i="5"/>
  <c r="E9" i="5"/>
  <c r="C9" i="5"/>
  <c r="I8" i="5"/>
  <c r="G8" i="5"/>
  <c r="E8" i="5"/>
  <c r="C8" i="5"/>
  <c r="H82" i="4"/>
  <c r="F82" i="4"/>
  <c r="D82" i="4"/>
  <c r="B82" i="4"/>
  <c r="I81" i="4"/>
  <c r="G81" i="4"/>
  <c r="E81" i="4"/>
  <c r="C81" i="4"/>
  <c r="I80" i="4"/>
  <c r="G80" i="4"/>
  <c r="E80" i="4"/>
  <c r="C80" i="4"/>
  <c r="I79" i="4"/>
  <c r="G79" i="4"/>
  <c r="E79" i="4"/>
  <c r="C79" i="4"/>
  <c r="H71" i="4"/>
  <c r="F71" i="4"/>
  <c r="D71" i="4"/>
  <c r="B71" i="4"/>
  <c r="H70" i="4"/>
  <c r="H72" i="4" s="1"/>
  <c r="F70" i="4"/>
  <c r="D70" i="4"/>
  <c r="D72" i="4" s="1"/>
  <c r="B70" i="4"/>
  <c r="H69" i="4"/>
  <c r="I69" i="4" s="1"/>
  <c r="F69" i="4"/>
  <c r="D69" i="4"/>
  <c r="E69" i="4" s="1"/>
  <c r="B69" i="4"/>
  <c r="H53" i="4"/>
  <c r="F53" i="4"/>
  <c r="D53" i="4"/>
  <c r="B53" i="4"/>
  <c r="H41" i="4"/>
  <c r="F41" i="4"/>
  <c r="D41" i="4"/>
  <c r="B41" i="4"/>
  <c r="H37" i="4"/>
  <c r="H42" i="4" s="1"/>
  <c r="F37" i="4"/>
  <c r="D37" i="4"/>
  <c r="D42" i="4" s="1"/>
  <c r="B37" i="4"/>
  <c r="H24" i="4"/>
  <c r="F24" i="4"/>
  <c r="D24" i="4"/>
  <c r="B24" i="4"/>
  <c r="I23" i="4"/>
  <c r="G23" i="4"/>
  <c r="E23" i="4"/>
  <c r="C23" i="4"/>
  <c r="I22" i="4"/>
  <c r="G22" i="4"/>
  <c r="E22" i="4"/>
  <c r="C22" i="4"/>
  <c r="H13" i="4"/>
  <c r="F13" i="4"/>
  <c r="D13" i="4"/>
  <c r="B13" i="4"/>
  <c r="I12" i="4"/>
  <c r="G12" i="4"/>
  <c r="E12" i="4"/>
  <c r="C12" i="4"/>
  <c r="I11" i="4"/>
  <c r="G11" i="4"/>
  <c r="E11" i="4"/>
  <c r="C11" i="4"/>
  <c r="I10" i="4"/>
  <c r="G10" i="4"/>
  <c r="E10" i="4"/>
  <c r="C10" i="4"/>
  <c r="I9" i="4"/>
  <c r="G9" i="4"/>
  <c r="E9" i="4"/>
  <c r="C9" i="4"/>
  <c r="I8" i="4"/>
  <c r="G8" i="4"/>
  <c r="E8" i="4"/>
  <c r="C8" i="4"/>
  <c r="E40" i="6" l="1"/>
  <c r="E39" i="6"/>
  <c r="E38" i="6"/>
  <c r="E36" i="6"/>
  <c r="E35" i="6"/>
  <c r="E34" i="6"/>
  <c r="E33" i="6"/>
  <c r="E32" i="6"/>
  <c r="E31" i="6"/>
  <c r="I40" i="6"/>
  <c r="I39" i="6"/>
  <c r="I38" i="6"/>
  <c r="I36" i="6"/>
  <c r="I35" i="6"/>
  <c r="I34" i="6"/>
  <c r="I33" i="6"/>
  <c r="I32" i="6"/>
  <c r="I31" i="6"/>
  <c r="E41" i="6"/>
  <c r="I41" i="6"/>
  <c r="E71" i="6"/>
  <c r="I71" i="6"/>
  <c r="B42" i="6"/>
  <c r="F42" i="6"/>
  <c r="B59" i="6"/>
  <c r="D59" i="6"/>
  <c r="F59" i="6"/>
  <c r="H59" i="6"/>
  <c r="B60" i="6"/>
  <c r="D60" i="6"/>
  <c r="F60" i="6"/>
  <c r="H60" i="6"/>
  <c r="B72" i="6"/>
  <c r="C69" i="6" s="1"/>
  <c r="F72" i="6"/>
  <c r="G69" i="6" s="1"/>
  <c r="E37" i="6"/>
  <c r="I37" i="6"/>
  <c r="E70" i="6"/>
  <c r="I70" i="6"/>
  <c r="E40" i="5"/>
  <c r="E39" i="5"/>
  <c r="E38" i="5"/>
  <c r="E36" i="5"/>
  <c r="E35" i="5"/>
  <c r="E34" i="5"/>
  <c r="E33" i="5"/>
  <c r="E32" i="5"/>
  <c r="E31" i="5"/>
  <c r="I40" i="5"/>
  <c r="I39" i="5"/>
  <c r="I38" i="5"/>
  <c r="I36" i="5"/>
  <c r="I35" i="5"/>
  <c r="I34" i="5"/>
  <c r="I33" i="5"/>
  <c r="I32" i="5"/>
  <c r="I31" i="5"/>
  <c r="E41" i="5"/>
  <c r="I41" i="5"/>
  <c r="E71" i="5"/>
  <c r="I71" i="5"/>
  <c r="C71" i="5"/>
  <c r="G71" i="5"/>
  <c r="B42" i="5"/>
  <c r="F42" i="5"/>
  <c r="B59" i="5"/>
  <c r="D59" i="5"/>
  <c r="F59" i="5"/>
  <c r="H59" i="5"/>
  <c r="B60" i="5"/>
  <c r="D60" i="5"/>
  <c r="F60" i="5"/>
  <c r="H60" i="5"/>
  <c r="E37" i="5"/>
  <c r="I37" i="5"/>
  <c r="I70" i="5"/>
  <c r="E40" i="4"/>
  <c r="E39" i="4"/>
  <c r="E38" i="4"/>
  <c r="E36" i="4"/>
  <c r="E35" i="4"/>
  <c r="E34" i="4"/>
  <c r="E33" i="4"/>
  <c r="E32" i="4"/>
  <c r="E31" i="4"/>
  <c r="I40" i="4"/>
  <c r="I39" i="4"/>
  <c r="I38" i="4"/>
  <c r="I36" i="4"/>
  <c r="I35" i="4"/>
  <c r="I34" i="4"/>
  <c r="I33" i="4"/>
  <c r="I32" i="4"/>
  <c r="I31" i="4"/>
  <c r="E41" i="4"/>
  <c r="I41" i="4"/>
  <c r="E71" i="4"/>
  <c r="I71" i="4"/>
  <c r="B42" i="4"/>
  <c r="F42" i="4"/>
  <c r="B59" i="4"/>
  <c r="D59" i="4"/>
  <c r="F59" i="4"/>
  <c r="H59" i="4"/>
  <c r="B60" i="4"/>
  <c r="D60" i="4"/>
  <c r="F60" i="4"/>
  <c r="H60" i="4"/>
  <c r="B72" i="4"/>
  <c r="C69" i="4" s="1"/>
  <c r="F72" i="4"/>
  <c r="G69" i="4" s="1"/>
  <c r="E37" i="4"/>
  <c r="I37" i="4"/>
  <c r="E70" i="4"/>
  <c r="I70" i="4"/>
  <c r="G97" i="3"/>
  <c r="E97" i="3"/>
  <c r="C97" i="3"/>
  <c r="G95" i="3"/>
  <c r="E95" i="3"/>
  <c r="C95" i="3"/>
  <c r="G94" i="3"/>
  <c r="E94" i="3"/>
  <c r="C94" i="3"/>
  <c r="G93" i="3"/>
  <c r="E93" i="3"/>
  <c r="C93" i="3"/>
  <c r="N91" i="3"/>
  <c r="L91" i="3"/>
  <c r="J91" i="3"/>
  <c r="H91" i="3"/>
  <c r="F91" i="3"/>
  <c r="D91" i="3"/>
  <c r="B91" i="3"/>
  <c r="O90" i="3"/>
  <c r="M90" i="3"/>
  <c r="K90" i="3"/>
  <c r="I90" i="3"/>
  <c r="G90" i="3"/>
  <c r="E90" i="3"/>
  <c r="C90" i="3"/>
  <c r="O89" i="3"/>
  <c r="M89" i="3"/>
  <c r="K89" i="3"/>
  <c r="I89" i="3"/>
  <c r="G89" i="3"/>
  <c r="E89" i="3"/>
  <c r="C89" i="3"/>
  <c r="O88" i="3"/>
  <c r="M88" i="3"/>
  <c r="K88" i="3"/>
  <c r="I88" i="3"/>
  <c r="G88" i="3"/>
  <c r="E88" i="3"/>
  <c r="C88" i="3"/>
  <c r="N81" i="3"/>
  <c r="L81" i="3"/>
  <c r="J81" i="3"/>
  <c r="H81" i="3"/>
  <c r="F81" i="3"/>
  <c r="D81" i="3"/>
  <c r="B81" i="3"/>
  <c r="O80" i="3"/>
  <c r="M80" i="3"/>
  <c r="K80" i="3"/>
  <c r="I80" i="3"/>
  <c r="G80" i="3"/>
  <c r="E80" i="3"/>
  <c r="C80" i="3"/>
  <c r="O79" i="3"/>
  <c r="M79" i="3"/>
  <c r="K79" i="3"/>
  <c r="I79" i="3"/>
  <c r="G79" i="3"/>
  <c r="E79" i="3"/>
  <c r="C79" i="3"/>
  <c r="O78" i="3"/>
  <c r="M78" i="3"/>
  <c r="K78" i="3"/>
  <c r="I78" i="3"/>
  <c r="G78" i="3"/>
  <c r="E78" i="3"/>
  <c r="C78" i="3"/>
  <c r="N71" i="3"/>
  <c r="L71" i="3"/>
  <c r="J71" i="3"/>
  <c r="H71" i="3"/>
  <c r="F71" i="3"/>
  <c r="D71" i="3"/>
  <c r="B71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B70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B68" i="3"/>
  <c r="N61" i="3"/>
  <c r="L61" i="3"/>
  <c r="J61" i="3"/>
  <c r="H61" i="3"/>
  <c r="F61" i="3"/>
  <c r="D61" i="3"/>
  <c r="B61" i="3"/>
  <c r="O60" i="3"/>
  <c r="M60" i="3"/>
  <c r="K60" i="3"/>
  <c r="I60" i="3"/>
  <c r="G60" i="3"/>
  <c r="E60" i="3"/>
  <c r="C60" i="3"/>
  <c r="O59" i="3"/>
  <c r="N59" i="3"/>
  <c r="M59" i="3"/>
  <c r="L59" i="3"/>
  <c r="K59" i="3"/>
  <c r="J59" i="3"/>
  <c r="I59" i="3"/>
  <c r="H59" i="3"/>
  <c r="G59" i="3"/>
  <c r="E59" i="3"/>
  <c r="C59" i="3"/>
  <c r="O58" i="3"/>
  <c r="N58" i="3"/>
  <c r="M58" i="3"/>
  <c r="L58" i="3"/>
  <c r="K58" i="3"/>
  <c r="J58" i="3"/>
  <c r="I58" i="3"/>
  <c r="H58" i="3"/>
  <c r="G58" i="3"/>
  <c r="F58" i="3"/>
  <c r="E58" i="3"/>
  <c r="C58" i="3"/>
  <c r="O57" i="3"/>
  <c r="M57" i="3"/>
  <c r="K57" i="3"/>
  <c r="I57" i="3"/>
  <c r="G57" i="3"/>
  <c r="E57" i="3"/>
  <c r="C57" i="3"/>
  <c r="O56" i="3"/>
  <c r="M56" i="3"/>
  <c r="K56" i="3"/>
  <c r="I56" i="3"/>
  <c r="G56" i="3"/>
  <c r="E56" i="3"/>
  <c r="C56" i="3"/>
  <c r="O55" i="3"/>
  <c r="M55" i="3"/>
  <c r="K55" i="3"/>
  <c r="I55" i="3"/>
  <c r="G55" i="3"/>
  <c r="E55" i="3"/>
  <c r="C55" i="3"/>
  <c r="O54" i="3"/>
  <c r="M54" i="3"/>
  <c r="K54" i="3"/>
  <c r="I54" i="3"/>
  <c r="G54" i="3"/>
  <c r="E54" i="3"/>
  <c r="C54" i="3"/>
  <c r="O53" i="3"/>
  <c r="M53" i="3"/>
  <c r="K53" i="3"/>
  <c r="I53" i="3"/>
  <c r="G53" i="3"/>
  <c r="E53" i="3"/>
  <c r="C53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O51" i="3"/>
  <c r="M51" i="3"/>
  <c r="K51" i="3"/>
  <c r="I51" i="3"/>
  <c r="G51" i="3"/>
  <c r="E51" i="3"/>
  <c r="C51" i="3"/>
  <c r="O50" i="3"/>
  <c r="M50" i="3"/>
  <c r="K50" i="3"/>
  <c r="I50" i="3"/>
  <c r="G50" i="3"/>
  <c r="E50" i="3"/>
  <c r="C50" i="3"/>
  <c r="O49" i="3"/>
  <c r="M49" i="3"/>
  <c r="K49" i="3"/>
  <c r="I49" i="3"/>
  <c r="G49" i="3"/>
  <c r="E49" i="3"/>
  <c r="C49" i="3"/>
  <c r="N42" i="3"/>
  <c r="L42" i="3"/>
  <c r="J42" i="3"/>
  <c r="H42" i="3"/>
  <c r="F42" i="3"/>
  <c r="D42" i="3"/>
  <c r="B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O40" i="3"/>
  <c r="M40" i="3"/>
  <c r="K40" i="3"/>
  <c r="I40" i="3"/>
  <c r="G40" i="3"/>
  <c r="E40" i="3"/>
  <c r="C40" i="3"/>
  <c r="O39" i="3"/>
  <c r="M39" i="3"/>
  <c r="K39" i="3"/>
  <c r="I39" i="3"/>
  <c r="G39" i="3"/>
  <c r="E39" i="3"/>
  <c r="C39" i="3"/>
  <c r="O38" i="3"/>
  <c r="M38" i="3"/>
  <c r="K38" i="3"/>
  <c r="I38" i="3"/>
  <c r="G38" i="3"/>
  <c r="E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O36" i="3"/>
  <c r="M36" i="3"/>
  <c r="K36" i="3"/>
  <c r="I36" i="3"/>
  <c r="G36" i="3"/>
  <c r="E36" i="3"/>
  <c r="C36" i="3"/>
  <c r="O35" i="3"/>
  <c r="M35" i="3"/>
  <c r="K35" i="3"/>
  <c r="I35" i="3"/>
  <c r="G35" i="3"/>
  <c r="E35" i="3"/>
  <c r="C35" i="3"/>
  <c r="O34" i="3"/>
  <c r="M34" i="3"/>
  <c r="K34" i="3"/>
  <c r="I34" i="3"/>
  <c r="G34" i="3"/>
  <c r="E34" i="3"/>
  <c r="C34" i="3"/>
  <c r="O33" i="3"/>
  <c r="M33" i="3"/>
  <c r="K33" i="3"/>
  <c r="I33" i="3"/>
  <c r="G33" i="3"/>
  <c r="E33" i="3"/>
  <c r="C33" i="3"/>
  <c r="O32" i="3"/>
  <c r="M32" i="3"/>
  <c r="K32" i="3"/>
  <c r="I32" i="3"/>
  <c r="G32" i="3"/>
  <c r="E32" i="3"/>
  <c r="C32" i="3"/>
  <c r="O31" i="3"/>
  <c r="M31" i="3"/>
  <c r="K31" i="3"/>
  <c r="I31" i="3"/>
  <c r="G31" i="3"/>
  <c r="E31" i="3"/>
  <c r="C31" i="3"/>
  <c r="N24" i="3"/>
  <c r="L24" i="3"/>
  <c r="J24" i="3"/>
  <c r="H24" i="3"/>
  <c r="F24" i="3"/>
  <c r="D24" i="3"/>
  <c r="B24" i="3"/>
  <c r="O23" i="3"/>
  <c r="M23" i="3"/>
  <c r="K23" i="3"/>
  <c r="I23" i="3"/>
  <c r="G23" i="3"/>
  <c r="E23" i="3"/>
  <c r="C23" i="3"/>
  <c r="O22" i="3"/>
  <c r="M22" i="3"/>
  <c r="K22" i="3"/>
  <c r="I22" i="3"/>
  <c r="G22" i="3"/>
  <c r="E22" i="3"/>
  <c r="C22" i="3"/>
  <c r="N13" i="3"/>
  <c r="L13" i="3"/>
  <c r="J13" i="3"/>
  <c r="H13" i="3"/>
  <c r="F13" i="3"/>
  <c r="D13" i="3"/>
  <c r="B13" i="3"/>
  <c r="O12" i="3"/>
  <c r="M12" i="3"/>
  <c r="K12" i="3"/>
  <c r="I12" i="3"/>
  <c r="G12" i="3"/>
  <c r="E12" i="3"/>
  <c r="C12" i="3"/>
  <c r="O11" i="3"/>
  <c r="M11" i="3"/>
  <c r="K11" i="3"/>
  <c r="I11" i="3"/>
  <c r="G11" i="3"/>
  <c r="E11" i="3"/>
  <c r="C11" i="3"/>
  <c r="O10" i="3"/>
  <c r="M10" i="3"/>
  <c r="K10" i="3"/>
  <c r="I10" i="3"/>
  <c r="G10" i="3"/>
  <c r="E10" i="3"/>
  <c r="C10" i="3"/>
  <c r="O9" i="3"/>
  <c r="M9" i="3"/>
  <c r="K9" i="3"/>
  <c r="I9" i="3"/>
  <c r="G9" i="3"/>
  <c r="E9" i="3"/>
  <c r="C9" i="3"/>
  <c r="O8" i="3"/>
  <c r="M8" i="3"/>
  <c r="K8" i="3"/>
  <c r="I8" i="3"/>
  <c r="G8" i="3"/>
  <c r="E8" i="3"/>
  <c r="C8" i="3"/>
  <c r="N94" i="2"/>
  <c r="L94" i="2"/>
  <c r="J94" i="2"/>
  <c r="H94" i="2"/>
  <c r="F94" i="2"/>
  <c r="D94" i="2"/>
  <c r="B94" i="2"/>
  <c r="O93" i="2"/>
  <c r="M93" i="2"/>
  <c r="K93" i="2"/>
  <c r="I93" i="2"/>
  <c r="G93" i="2"/>
  <c r="E93" i="2"/>
  <c r="C93" i="2"/>
  <c r="O92" i="2"/>
  <c r="M92" i="2"/>
  <c r="K92" i="2"/>
  <c r="I92" i="2"/>
  <c r="G92" i="2"/>
  <c r="E92" i="2"/>
  <c r="C92" i="2"/>
  <c r="O91" i="2"/>
  <c r="M91" i="2"/>
  <c r="K91" i="2"/>
  <c r="I91" i="2"/>
  <c r="G91" i="2"/>
  <c r="E91" i="2"/>
  <c r="C91" i="2"/>
  <c r="N84" i="2"/>
  <c r="L84" i="2"/>
  <c r="J84" i="2"/>
  <c r="H84" i="2"/>
  <c r="F84" i="2"/>
  <c r="D84" i="2"/>
  <c r="B84" i="2"/>
  <c r="O83" i="2"/>
  <c r="M83" i="2"/>
  <c r="K83" i="2"/>
  <c r="I83" i="2"/>
  <c r="G83" i="2"/>
  <c r="E83" i="2"/>
  <c r="C83" i="2"/>
  <c r="O82" i="2"/>
  <c r="M82" i="2"/>
  <c r="K82" i="2"/>
  <c r="I82" i="2"/>
  <c r="G82" i="2"/>
  <c r="E82" i="2"/>
  <c r="C82" i="2"/>
  <c r="O81" i="2"/>
  <c r="M81" i="2"/>
  <c r="K81" i="2"/>
  <c r="I81" i="2"/>
  <c r="G81" i="2"/>
  <c r="E81" i="2"/>
  <c r="C81" i="2"/>
  <c r="N74" i="2"/>
  <c r="L74" i="2"/>
  <c r="J74" i="2"/>
  <c r="H74" i="2"/>
  <c r="F74" i="2"/>
  <c r="D74" i="2"/>
  <c r="B74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N64" i="2"/>
  <c r="L64" i="2"/>
  <c r="J64" i="2"/>
  <c r="H64" i="2"/>
  <c r="F64" i="2"/>
  <c r="D64" i="2"/>
  <c r="B64" i="2"/>
  <c r="O63" i="2"/>
  <c r="M63" i="2"/>
  <c r="K63" i="2"/>
  <c r="I63" i="2"/>
  <c r="G63" i="2"/>
  <c r="E63" i="2"/>
  <c r="C63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O60" i="2"/>
  <c r="M60" i="2"/>
  <c r="K60" i="2"/>
  <c r="I60" i="2"/>
  <c r="G60" i="2"/>
  <c r="E60" i="2"/>
  <c r="C60" i="2"/>
  <c r="O59" i="2"/>
  <c r="M59" i="2"/>
  <c r="K59" i="2"/>
  <c r="I59" i="2"/>
  <c r="G59" i="2"/>
  <c r="E59" i="2"/>
  <c r="C59" i="2"/>
  <c r="O58" i="2"/>
  <c r="M58" i="2"/>
  <c r="K58" i="2"/>
  <c r="I58" i="2"/>
  <c r="G58" i="2"/>
  <c r="E58" i="2"/>
  <c r="C58" i="2"/>
  <c r="O57" i="2"/>
  <c r="M57" i="2"/>
  <c r="K57" i="2"/>
  <c r="I57" i="2"/>
  <c r="G57" i="2"/>
  <c r="E57" i="2"/>
  <c r="C57" i="2"/>
  <c r="O56" i="2"/>
  <c r="M56" i="2"/>
  <c r="K56" i="2"/>
  <c r="I56" i="2"/>
  <c r="G56" i="2"/>
  <c r="E56" i="2"/>
  <c r="C56" i="2"/>
  <c r="O55" i="2"/>
  <c r="M55" i="2"/>
  <c r="K55" i="2"/>
  <c r="I55" i="2"/>
  <c r="G55" i="2"/>
  <c r="E55" i="2"/>
  <c r="C55" i="2"/>
  <c r="O54" i="2"/>
  <c r="M54" i="2"/>
  <c r="K54" i="2"/>
  <c r="I54" i="2"/>
  <c r="G54" i="2"/>
  <c r="E54" i="2"/>
  <c r="C54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O52" i="2"/>
  <c r="M52" i="2"/>
  <c r="K52" i="2"/>
  <c r="I52" i="2"/>
  <c r="G52" i="2"/>
  <c r="E52" i="2"/>
  <c r="C52" i="2"/>
  <c r="O51" i="2"/>
  <c r="M51" i="2"/>
  <c r="K51" i="2"/>
  <c r="I51" i="2"/>
  <c r="G51" i="2"/>
  <c r="E51" i="2"/>
  <c r="C51" i="2"/>
  <c r="O50" i="2"/>
  <c r="M50" i="2"/>
  <c r="K50" i="2"/>
  <c r="I50" i="2"/>
  <c r="G50" i="2"/>
  <c r="E50" i="2"/>
  <c r="C50" i="2"/>
  <c r="N42" i="2"/>
  <c r="L42" i="2"/>
  <c r="J42" i="2"/>
  <c r="H42" i="2"/>
  <c r="F42" i="2"/>
  <c r="D42" i="2"/>
  <c r="B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O40" i="2"/>
  <c r="M40" i="2"/>
  <c r="K40" i="2"/>
  <c r="I40" i="2"/>
  <c r="G40" i="2"/>
  <c r="E40" i="2"/>
  <c r="C40" i="2"/>
  <c r="O39" i="2"/>
  <c r="M39" i="2"/>
  <c r="K39" i="2"/>
  <c r="I39" i="2"/>
  <c r="G39" i="2"/>
  <c r="E39" i="2"/>
  <c r="C39" i="2"/>
  <c r="O38" i="2"/>
  <c r="M38" i="2"/>
  <c r="K38" i="2"/>
  <c r="I38" i="2"/>
  <c r="G38" i="2"/>
  <c r="E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O36" i="2"/>
  <c r="M36" i="2"/>
  <c r="K36" i="2"/>
  <c r="I36" i="2"/>
  <c r="G36" i="2"/>
  <c r="E36" i="2"/>
  <c r="C36" i="2"/>
  <c r="O35" i="2"/>
  <c r="M35" i="2"/>
  <c r="K35" i="2"/>
  <c r="I35" i="2"/>
  <c r="G35" i="2"/>
  <c r="E35" i="2"/>
  <c r="C35" i="2"/>
  <c r="O34" i="2"/>
  <c r="M34" i="2"/>
  <c r="K34" i="2"/>
  <c r="I34" i="2"/>
  <c r="G34" i="2"/>
  <c r="E34" i="2"/>
  <c r="C34" i="2"/>
  <c r="O33" i="2"/>
  <c r="M33" i="2"/>
  <c r="K33" i="2"/>
  <c r="I33" i="2"/>
  <c r="G33" i="2"/>
  <c r="E33" i="2"/>
  <c r="C33" i="2"/>
  <c r="O32" i="2"/>
  <c r="M32" i="2"/>
  <c r="K32" i="2"/>
  <c r="I32" i="2"/>
  <c r="G32" i="2"/>
  <c r="E32" i="2"/>
  <c r="C32" i="2"/>
  <c r="O31" i="2"/>
  <c r="M31" i="2"/>
  <c r="K31" i="2"/>
  <c r="I31" i="2"/>
  <c r="G31" i="2"/>
  <c r="E31" i="2"/>
  <c r="C31" i="2"/>
  <c r="R24" i="2"/>
  <c r="P24" i="2"/>
  <c r="N24" i="2"/>
  <c r="L24" i="2"/>
  <c r="J24" i="2"/>
  <c r="H24" i="2"/>
  <c r="F24" i="2"/>
  <c r="D24" i="2"/>
  <c r="B24" i="2"/>
  <c r="S23" i="2"/>
  <c r="Q23" i="2"/>
  <c r="O23" i="2"/>
  <c r="M23" i="2"/>
  <c r="K23" i="2"/>
  <c r="I23" i="2"/>
  <c r="G23" i="2"/>
  <c r="E23" i="2"/>
  <c r="C23" i="2"/>
  <c r="S22" i="2"/>
  <c r="Q22" i="2"/>
  <c r="O22" i="2"/>
  <c r="M22" i="2"/>
  <c r="K22" i="2"/>
  <c r="I22" i="2"/>
  <c r="G22" i="2"/>
  <c r="E22" i="2"/>
  <c r="C22" i="2"/>
  <c r="N13" i="2"/>
  <c r="L13" i="2"/>
  <c r="J13" i="2"/>
  <c r="H13" i="2"/>
  <c r="F13" i="2"/>
  <c r="D13" i="2"/>
  <c r="B13" i="2"/>
  <c r="O12" i="2"/>
  <c r="M12" i="2"/>
  <c r="K12" i="2"/>
  <c r="I12" i="2"/>
  <c r="G12" i="2"/>
  <c r="E12" i="2"/>
  <c r="C12" i="2"/>
  <c r="O11" i="2"/>
  <c r="M11" i="2"/>
  <c r="K11" i="2"/>
  <c r="I11" i="2"/>
  <c r="G11" i="2"/>
  <c r="E11" i="2"/>
  <c r="C11" i="2"/>
  <c r="O10" i="2"/>
  <c r="M10" i="2"/>
  <c r="K10" i="2"/>
  <c r="I10" i="2"/>
  <c r="G10" i="2"/>
  <c r="E10" i="2"/>
  <c r="C10" i="2"/>
  <c r="O9" i="2"/>
  <c r="M9" i="2"/>
  <c r="K9" i="2"/>
  <c r="I9" i="2"/>
  <c r="G9" i="2"/>
  <c r="E9" i="2"/>
  <c r="C9" i="2"/>
  <c r="O8" i="2"/>
  <c r="M8" i="2"/>
  <c r="K8" i="2"/>
  <c r="I8" i="2"/>
  <c r="G8" i="2"/>
  <c r="E8" i="2"/>
  <c r="C8" i="2"/>
  <c r="P105" i="1"/>
  <c r="N105" i="1"/>
  <c r="L105" i="1"/>
  <c r="J105" i="1"/>
  <c r="H105" i="1"/>
  <c r="F105" i="1"/>
  <c r="D105" i="1"/>
  <c r="B105" i="1"/>
  <c r="Q104" i="1"/>
  <c r="O104" i="1"/>
  <c r="M104" i="1"/>
  <c r="K104" i="1"/>
  <c r="I104" i="1"/>
  <c r="G104" i="1"/>
  <c r="E104" i="1"/>
  <c r="C104" i="1"/>
  <c r="Q103" i="1"/>
  <c r="O103" i="1"/>
  <c r="M103" i="1"/>
  <c r="K103" i="1"/>
  <c r="I103" i="1"/>
  <c r="G103" i="1"/>
  <c r="E103" i="1"/>
  <c r="C103" i="1"/>
  <c r="Q102" i="1"/>
  <c r="O102" i="1"/>
  <c r="M102" i="1"/>
  <c r="K102" i="1"/>
  <c r="I102" i="1"/>
  <c r="G102" i="1"/>
  <c r="E102" i="1"/>
  <c r="C102" i="1"/>
  <c r="P95" i="1"/>
  <c r="N95" i="1"/>
  <c r="L95" i="1"/>
  <c r="J95" i="1"/>
  <c r="H95" i="1"/>
  <c r="F95" i="1"/>
  <c r="D95" i="1"/>
  <c r="B95" i="1"/>
  <c r="Q94" i="1"/>
  <c r="O94" i="1"/>
  <c r="M94" i="1"/>
  <c r="K94" i="1"/>
  <c r="I94" i="1"/>
  <c r="G94" i="1"/>
  <c r="E94" i="1"/>
  <c r="C94" i="1"/>
  <c r="Q93" i="1"/>
  <c r="O93" i="1"/>
  <c r="M93" i="1"/>
  <c r="K93" i="1"/>
  <c r="I93" i="1"/>
  <c r="G93" i="1"/>
  <c r="E93" i="1"/>
  <c r="C93" i="1"/>
  <c r="Q92" i="1"/>
  <c r="O92" i="1"/>
  <c r="M92" i="1"/>
  <c r="K92" i="1"/>
  <c r="I92" i="1"/>
  <c r="G92" i="1"/>
  <c r="E92" i="1"/>
  <c r="C92" i="1"/>
  <c r="L85" i="1"/>
  <c r="J85" i="1"/>
  <c r="H85" i="1"/>
  <c r="F85" i="1"/>
  <c r="D85" i="1"/>
  <c r="B85" i="1"/>
  <c r="M84" i="1"/>
  <c r="L84" i="1"/>
  <c r="K84" i="1"/>
  <c r="J84" i="1"/>
  <c r="I84" i="1"/>
  <c r="H84" i="1"/>
  <c r="G84" i="1"/>
  <c r="F84" i="1"/>
  <c r="E84" i="1"/>
  <c r="D84" i="1"/>
  <c r="C84" i="1"/>
  <c r="B84" i="1"/>
  <c r="M83" i="1"/>
  <c r="L83" i="1"/>
  <c r="K83" i="1"/>
  <c r="J83" i="1"/>
  <c r="I83" i="1"/>
  <c r="H83" i="1"/>
  <c r="G83" i="1"/>
  <c r="F83" i="1"/>
  <c r="E83" i="1"/>
  <c r="D83" i="1"/>
  <c r="C83" i="1"/>
  <c r="B83" i="1"/>
  <c r="M82" i="1"/>
  <c r="L82" i="1"/>
  <c r="K82" i="1"/>
  <c r="J82" i="1"/>
  <c r="I82" i="1"/>
  <c r="H82" i="1"/>
  <c r="G82" i="1"/>
  <c r="F82" i="1"/>
  <c r="E82" i="1"/>
  <c r="D82" i="1"/>
  <c r="C82" i="1"/>
  <c r="B82" i="1"/>
  <c r="L75" i="1"/>
  <c r="J75" i="1"/>
  <c r="H75" i="1"/>
  <c r="F75" i="1"/>
  <c r="D75" i="1"/>
  <c r="B75" i="1"/>
  <c r="M74" i="1"/>
  <c r="K74" i="1"/>
  <c r="I74" i="1"/>
  <c r="G74" i="1"/>
  <c r="E74" i="1"/>
  <c r="C74" i="1"/>
  <c r="M73" i="1"/>
  <c r="L73" i="1"/>
  <c r="K73" i="1"/>
  <c r="J73" i="1"/>
  <c r="I73" i="1"/>
  <c r="H73" i="1"/>
  <c r="G73" i="1"/>
  <c r="F73" i="1"/>
  <c r="E73" i="1"/>
  <c r="D73" i="1"/>
  <c r="C73" i="1"/>
  <c r="B73" i="1"/>
  <c r="M72" i="1"/>
  <c r="L72" i="1"/>
  <c r="K72" i="1"/>
  <c r="J72" i="1"/>
  <c r="I72" i="1"/>
  <c r="H72" i="1"/>
  <c r="G72" i="1"/>
  <c r="F72" i="1"/>
  <c r="E72" i="1"/>
  <c r="D72" i="1"/>
  <c r="C72" i="1"/>
  <c r="B72" i="1"/>
  <c r="M71" i="1"/>
  <c r="K71" i="1"/>
  <c r="I71" i="1"/>
  <c r="G71" i="1"/>
  <c r="E71" i="1"/>
  <c r="C71" i="1"/>
  <c r="M70" i="1"/>
  <c r="K70" i="1"/>
  <c r="I70" i="1"/>
  <c r="G70" i="1"/>
  <c r="E70" i="1"/>
  <c r="C70" i="1"/>
  <c r="M69" i="1"/>
  <c r="K69" i="1"/>
  <c r="I69" i="1"/>
  <c r="G69" i="1"/>
  <c r="E69" i="1"/>
  <c r="C69" i="1"/>
  <c r="M68" i="1"/>
  <c r="K68" i="1"/>
  <c r="I68" i="1"/>
  <c r="G68" i="1"/>
  <c r="E68" i="1"/>
  <c r="C68" i="1"/>
  <c r="M67" i="1"/>
  <c r="K67" i="1"/>
  <c r="I67" i="1"/>
  <c r="G67" i="1"/>
  <c r="E67" i="1"/>
  <c r="C67" i="1"/>
  <c r="M66" i="1"/>
  <c r="K66" i="1"/>
  <c r="I66" i="1"/>
  <c r="G66" i="1"/>
  <c r="E66" i="1"/>
  <c r="C66" i="1"/>
  <c r="M65" i="1"/>
  <c r="K65" i="1"/>
  <c r="I65" i="1"/>
  <c r="G65" i="1"/>
  <c r="E65" i="1"/>
  <c r="C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K63" i="1"/>
  <c r="I63" i="1"/>
  <c r="G63" i="1"/>
  <c r="E63" i="1"/>
  <c r="C63" i="1"/>
  <c r="M62" i="1"/>
  <c r="K62" i="1"/>
  <c r="I62" i="1"/>
  <c r="G62" i="1"/>
  <c r="E62" i="1"/>
  <c r="C62" i="1"/>
  <c r="M61" i="1"/>
  <c r="K61" i="1"/>
  <c r="I61" i="1"/>
  <c r="G61" i="1"/>
  <c r="E61" i="1"/>
  <c r="C61" i="1"/>
  <c r="P54" i="1"/>
  <c r="N54" i="1"/>
  <c r="L54" i="1"/>
  <c r="J54" i="1"/>
  <c r="H54" i="1"/>
  <c r="F54" i="1"/>
  <c r="D54" i="1"/>
  <c r="B54" i="1"/>
  <c r="Q53" i="1"/>
  <c r="O53" i="1"/>
  <c r="M53" i="1"/>
  <c r="K53" i="1"/>
  <c r="I53" i="1"/>
  <c r="G53" i="1"/>
  <c r="E53" i="1"/>
  <c r="C53" i="1"/>
  <c r="Q52" i="1"/>
  <c r="O52" i="1"/>
  <c r="M52" i="1"/>
  <c r="K52" i="1"/>
  <c r="I52" i="1"/>
  <c r="G52" i="1"/>
  <c r="E52" i="1"/>
  <c r="C52" i="1"/>
  <c r="Q51" i="1"/>
  <c r="O51" i="1"/>
  <c r="M51" i="1"/>
  <c r="K51" i="1"/>
  <c r="I51" i="1"/>
  <c r="G51" i="1"/>
  <c r="E51" i="1"/>
  <c r="C51" i="1"/>
  <c r="L44" i="1"/>
  <c r="J44" i="1"/>
  <c r="H44" i="1"/>
  <c r="F44" i="1"/>
  <c r="D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K42" i="1"/>
  <c r="I42" i="1"/>
  <c r="G42" i="1"/>
  <c r="E42" i="1"/>
  <c r="C42" i="1"/>
  <c r="M41" i="1"/>
  <c r="K41" i="1"/>
  <c r="I41" i="1"/>
  <c r="G41" i="1"/>
  <c r="E41" i="1"/>
  <c r="C41" i="1"/>
  <c r="M40" i="1"/>
  <c r="K40" i="1"/>
  <c r="I40" i="1"/>
  <c r="G40" i="1"/>
  <c r="E40" i="1"/>
  <c r="C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K38" i="1"/>
  <c r="I38" i="1"/>
  <c r="G38" i="1"/>
  <c r="E38" i="1"/>
  <c r="C38" i="1"/>
  <c r="M37" i="1"/>
  <c r="K37" i="1"/>
  <c r="I37" i="1"/>
  <c r="G37" i="1"/>
  <c r="E37" i="1"/>
  <c r="C37" i="1"/>
  <c r="M36" i="1"/>
  <c r="K36" i="1"/>
  <c r="I36" i="1"/>
  <c r="G36" i="1"/>
  <c r="E36" i="1"/>
  <c r="C36" i="1"/>
  <c r="M35" i="1"/>
  <c r="K35" i="1"/>
  <c r="I35" i="1"/>
  <c r="G35" i="1"/>
  <c r="E35" i="1"/>
  <c r="C35" i="1"/>
  <c r="M34" i="1"/>
  <c r="K34" i="1"/>
  <c r="I34" i="1"/>
  <c r="G34" i="1"/>
  <c r="E34" i="1"/>
  <c r="C34" i="1"/>
  <c r="M33" i="1"/>
  <c r="K33" i="1"/>
  <c r="I33" i="1"/>
  <c r="G33" i="1"/>
  <c r="E33" i="1"/>
  <c r="C33" i="1"/>
  <c r="P25" i="1"/>
  <c r="N25" i="1"/>
  <c r="L25" i="1"/>
  <c r="J25" i="1"/>
  <c r="H25" i="1"/>
  <c r="F25" i="1"/>
  <c r="D25" i="1"/>
  <c r="B25" i="1"/>
  <c r="Q24" i="1"/>
  <c r="O24" i="1"/>
  <c r="M24" i="1"/>
  <c r="K24" i="1"/>
  <c r="I24" i="1"/>
  <c r="G24" i="1"/>
  <c r="E24" i="1"/>
  <c r="C24" i="1"/>
  <c r="Q23" i="1"/>
  <c r="O23" i="1"/>
  <c r="M23" i="1"/>
  <c r="K23" i="1"/>
  <c r="I23" i="1"/>
  <c r="G23" i="1"/>
  <c r="E23" i="1"/>
  <c r="C23" i="1"/>
  <c r="N13" i="1"/>
  <c r="L13" i="1"/>
  <c r="J13" i="1"/>
  <c r="H13" i="1"/>
  <c r="F13" i="1"/>
  <c r="D13" i="1"/>
  <c r="B13" i="1"/>
  <c r="O12" i="1"/>
  <c r="M12" i="1"/>
  <c r="K12" i="1"/>
  <c r="I12" i="1"/>
  <c r="G12" i="1"/>
  <c r="E12" i="1"/>
  <c r="C12" i="1"/>
  <c r="O11" i="1"/>
  <c r="M11" i="1"/>
  <c r="K11" i="1"/>
  <c r="I11" i="1"/>
  <c r="G11" i="1"/>
  <c r="E11" i="1"/>
  <c r="C11" i="1"/>
  <c r="O10" i="1"/>
  <c r="M10" i="1"/>
  <c r="K10" i="1"/>
  <c r="I10" i="1"/>
  <c r="G10" i="1"/>
  <c r="E10" i="1"/>
  <c r="C10" i="1"/>
  <c r="O9" i="1"/>
  <c r="M9" i="1"/>
  <c r="K9" i="1"/>
  <c r="I9" i="1"/>
  <c r="G9" i="1"/>
  <c r="E9" i="1"/>
  <c r="C9" i="1"/>
  <c r="O8" i="1"/>
  <c r="M8" i="1"/>
  <c r="K8" i="1"/>
  <c r="I8" i="1"/>
  <c r="G8" i="1"/>
  <c r="E8" i="1"/>
  <c r="C8" i="1"/>
  <c r="H62" i="6" l="1"/>
  <c r="I60" i="6" s="1"/>
  <c r="D62" i="6"/>
  <c r="E60" i="6" s="1"/>
  <c r="I59" i="6"/>
  <c r="G40" i="6"/>
  <c r="G39" i="6"/>
  <c r="G38" i="6"/>
  <c r="G36" i="6"/>
  <c r="G35" i="6"/>
  <c r="G34" i="6"/>
  <c r="G33" i="6"/>
  <c r="G32" i="6"/>
  <c r="G31" i="6"/>
  <c r="G71" i="6"/>
  <c r="G70" i="6"/>
  <c r="G41" i="6"/>
  <c r="G37" i="6"/>
  <c r="F62" i="6"/>
  <c r="G60" i="6" s="1"/>
  <c r="B62" i="6"/>
  <c r="C60" i="6" s="1"/>
  <c r="C59" i="6"/>
  <c r="C40" i="6"/>
  <c r="C39" i="6"/>
  <c r="C38" i="6"/>
  <c r="C36" i="6"/>
  <c r="C35" i="6"/>
  <c r="C34" i="6"/>
  <c r="C33" i="6"/>
  <c r="C32" i="6"/>
  <c r="C31" i="6"/>
  <c r="C71" i="6"/>
  <c r="C70" i="6"/>
  <c r="C41" i="6"/>
  <c r="C37" i="6"/>
  <c r="F62" i="5"/>
  <c r="G60" i="5" s="1"/>
  <c r="B62" i="5"/>
  <c r="C60" i="5" s="1"/>
  <c r="C59" i="5"/>
  <c r="C40" i="5"/>
  <c r="C39" i="5"/>
  <c r="C38" i="5"/>
  <c r="C36" i="5"/>
  <c r="C35" i="5"/>
  <c r="C34" i="5"/>
  <c r="C33" i="5"/>
  <c r="C32" i="5"/>
  <c r="C31" i="5"/>
  <c r="C41" i="5"/>
  <c r="C37" i="5"/>
  <c r="H62" i="5"/>
  <c r="I60" i="5" s="1"/>
  <c r="D62" i="5"/>
  <c r="E60" i="5" s="1"/>
  <c r="G40" i="5"/>
  <c r="G39" i="5"/>
  <c r="G38" i="5"/>
  <c r="G36" i="5"/>
  <c r="G35" i="5"/>
  <c r="G34" i="5"/>
  <c r="G33" i="5"/>
  <c r="G32" i="5"/>
  <c r="G31" i="5"/>
  <c r="G41" i="5"/>
  <c r="G37" i="5"/>
  <c r="H62" i="4"/>
  <c r="I60" i="4" s="1"/>
  <c r="D62" i="4"/>
  <c r="E60" i="4" s="1"/>
  <c r="G40" i="4"/>
  <c r="G39" i="4"/>
  <c r="G38" i="4"/>
  <c r="G36" i="4"/>
  <c r="G35" i="4"/>
  <c r="G34" i="4"/>
  <c r="G33" i="4"/>
  <c r="G32" i="4"/>
  <c r="G31" i="4"/>
  <c r="G71" i="4"/>
  <c r="G70" i="4"/>
  <c r="G41" i="4"/>
  <c r="G37" i="4"/>
  <c r="F62" i="4"/>
  <c r="G60" i="4" s="1"/>
  <c r="B62" i="4"/>
  <c r="C60" i="4" s="1"/>
  <c r="C40" i="4"/>
  <c r="C39" i="4"/>
  <c r="C38" i="4"/>
  <c r="C36" i="4"/>
  <c r="C35" i="4"/>
  <c r="C34" i="4"/>
  <c r="C33" i="4"/>
  <c r="C32" i="4"/>
  <c r="C31" i="4"/>
  <c r="C71" i="4"/>
  <c r="C70" i="4"/>
  <c r="C41" i="4"/>
  <c r="C37" i="4"/>
  <c r="G59" i="6" l="1"/>
  <c r="E59" i="6"/>
  <c r="C61" i="6"/>
  <c r="C58" i="6"/>
  <c r="C57" i="6"/>
  <c r="C56" i="6"/>
  <c r="C55" i="6"/>
  <c r="C54" i="6"/>
  <c r="C52" i="6"/>
  <c r="C51" i="6"/>
  <c r="C50" i="6"/>
  <c r="C53" i="6"/>
  <c r="G61" i="6"/>
  <c r="G58" i="6"/>
  <c r="G57" i="6"/>
  <c r="G56" i="6"/>
  <c r="G55" i="6"/>
  <c r="G54" i="6"/>
  <c r="G52" i="6"/>
  <c r="G51" i="6"/>
  <c r="G50" i="6"/>
  <c r="G53" i="6"/>
  <c r="E61" i="6"/>
  <c r="E58" i="6"/>
  <c r="E57" i="6"/>
  <c r="E56" i="6"/>
  <c r="E55" i="6"/>
  <c r="E54" i="6"/>
  <c r="E52" i="6"/>
  <c r="E51" i="6"/>
  <c r="E50" i="6"/>
  <c r="E53" i="6"/>
  <c r="I61" i="6"/>
  <c r="I58" i="6"/>
  <c r="I57" i="6"/>
  <c r="I56" i="6"/>
  <c r="I55" i="6"/>
  <c r="I54" i="6"/>
  <c r="I52" i="6"/>
  <c r="I51" i="6"/>
  <c r="I50" i="6"/>
  <c r="I53" i="6"/>
  <c r="I59" i="5"/>
  <c r="E59" i="5"/>
  <c r="G59" i="5"/>
  <c r="E61" i="5"/>
  <c r="E58" i="5"/>
  <c r="E57" i="5"/>
  <c r="E56" i="5"/>
  <c r="E55" i="5"/>
  <c r="E54" i="5"/>
  <c r="E52" i="5"/>
  <c r="E51" i="5"/>
  <c r="E50" i="5"/>
  <c r="E53" i="5"/>
  <c r="I61" i="5"/>
  <c r="I58" i="5"/>
  <c r="I57" i="5"/>
  <c r="I56" i="5"/>
  <c r="I55" i="5"/>
  <c r="I54" i="5"/>
  <c r="I52" i="5"/>
  <c r="I51" i="5"/>
  <c r="I50" i="5"/>
  <c r="I53" i="5"/>
  <c r="C61" i="5"/>
  <c r="C58" i="5"/>
  <c r="C57" i="5"/>
  <c r="C56" i="5"/>
  <c r="C55" i="5"/>
  <c r="C54" i="5"/>
  <c r="C52" i="5"/>
  <c r="C51" i="5"/>
  <c r="C50" i="5"/>
  <c r="C53" i="5"/>
  <c r="G61" i="5"/>
  <c r="G58" i="5"/>
  <c r="G57" i="5"/>
  <c r="G56" i="5"/>
  <c r="G55" i="5"/>
  <c r="G54" i="5"/>
  <c r="G52" i="5"/>
  <c r="G51" i="5"/>
  <c r="G50" i="5"/>
  <c r="G53" i="5"/>
  <c r="I59" i="4"/>
  <c r="C59" i="4"/>
  <c r="G59" i="4"/>
  <c r="E59" i="4"/>
  <c r="C61" i="4"/>
  <c r="C58" i="4"/>
  <c r="C57" i="4"/>
  <c r="C56" i="4"/>
  <c r="C55" i="4"/>
  <c r="C54" i="4"/>
  <c r="C52" i="4"/>
  <c r="C51" i="4"/>
  <c r="C50" i="4"/>
  <c r="C53" i="4"/>
  <c r="G61" i="4"/>
  <c r="G58" i="4"/>
  <c r="G57" i="4"/>
  <c r="G56" i="4"/>
  <c r="G55" i="4"/>
  <c r="G54" i="4"/>
  <c r="G52" i="4"/>
  <c r="G51" i="4"/>
  <c r="G50" i="4"/>
  <c r="G53" i="4"/>
  <c r="E61" i="4"/>
  <c r="E58" i="4"/>
  <c r="E57" i="4"/>
  <c r="E56" i="4"/>
  <c r="E55" i="4"/>
  <c r="E54" i="4"/>
  <c r="E52" i="4"/>
  <c r="E51" i="4"/>
  <c r="E50" i="4"/>
  <c r="E53" i="4"/>
  <c r="I61" i="4"/>
  <c r="I58" i="4"/>
  <c r="I57" i="4"/>
  <c r="I56" i="4"/>
  <c r="I55" i="4"/>
  <c r="I54" i="4"/>
  <c r="I52" i="4"/>
  <c r="I51" i="4"/>
  <c r="I50" i="4"/>
  <c r="I53" i="4"/>
</calcChain>
</file>

<file path=xl/sharedStrings.xml><?xml version="1.0" encoding="utf-8"?>
<sst xmlns="http://schemas.openxmlformats.org/spreadsheetml/2006/main" count="1543" uniqueCount="176">
  <si>
    <t xml:space="preserve">VIOLENCE AGAINST WOMEN &amp; GIRLS CRIME </t>
  </si>
  <si>
    <t>Table 1 - Pre-Charge Decisions</t>
  </si>
  <si>
    <t>2007 - 08</t>
  </si>
  <si>
    <t>2008 - 09</t>
  </si>
  <si>
    <t>2009 - 10</t>
  </si>
  <si>
    <t>2010 - 11</t>
  </si>
  <si>
    <t>2011 - 12</t>
  </si>
  <si>
    <t>2012 - 13</t>
  </si>
  <si>
    <t>2013 - 14</t>
  </si>
  <si>
    <t>Vol</t>
  </si>
  <si>
    <t>%</t>
  </si>
  <si>
    <t>Charged</t>
  </si>
  <si>
    <t>No Prosecution</t>
  </si>
  <si>
    <t>Out of Court Disposal</t>
  </si>
  <si>
    <t>Administratively Finalised</t>
  </si>
  <si>
    <t>Other</t>
  </si>
  <si>
    <t>Total</t>
  </si>
  <si>
    <t>2006 - 07</t>
  </si>
  <si>
    <t>Statutory Charging was fully rolled out on 3 April 2006</t>
  </si>
  <si>
    <t>*Sexual Offences excluding rape are not included in the pre-charge decision data.</t>
  </si>
  <si>
    <t>Table 2 - Completed Prosecutions by Outcome</t>
  </si>
  <si>
    <t>Volume</t>
  </si>
  <si>
    <t>Convictions</t>
  </si>
  <si>
    <t>Unsuccessful</t>
  </si>
  <si>
    <t>Table 3 - Prosecution Outcomes</t>
  </si>
  <si>
    <r>
      <t>Prosecutions Dropped</t>
    </r>
    <r>
      <rPr>
        <i/>
        <sz val="9"/>
        <rFont val="Arial"/>
        <family val="2"/>
      </rPr>
      <t xml:space="preserve"> inc. discontinued, no evidence offered &amp; withdrawn</t>
    </r>
  </si>
  <si>
    <t>of which - no evidence offered</t>
  </si>
  <si>
    <t>Dismissed after full trial</t>
  </si>
  <si>
    <t>Judge directed acquittal</t>
  </si>
  <si>
    <t>Jury acquittal</t>
  </si>
  <si>
    <t>All Other Unsuccessful Outcomes</t>
  </si>
  <si>
    <t>Unsuccessful Outcomes</t>
  </si>
  <si>
    <t>Guilty plea</t>
  </si>
  <si>
    <t>Conviction after trial</t>
  </si>
  <si>
    <t>Proved in absence</t>
  </si>
  <si>
    <t>Total Prosecutions</t>
  </si>
  <si>
    <t>Table 4 - Completed Prosecutions by VAW Crime Type</t>
  </si>
  <si>
    <t>Domestic Violence</t>
  </si>
  <si>
    <t>Rape</t>
  </si>
  <si>
    <t>Sexual Offences excluding rape</t>
  </si>
  <si>
    <t>Table 5 - Key Reasons for Unsuccessful Prosecutions</t>
  </si>
  <si>
    <t>Victim Retraction</t>
  </si>
  <si>
    <t>Victim Non-Attendance</t>
  </si>
  <si>
    <t>Total Victim Issues</t>
  </si>
  <si>
    <t>Caution</t>
  </si>
  <si>
    <t>Bindover</t>
  </si>
  <si>
    <t>Conflict of Evidence</t>
  </si>
  <si>
    <t xml:space="preserve">Essential Legal Element Missing </t>
  </si>
  <si>
    <t>Unreliable Witness</t>
  </si>
  <si>
    <t xml:space="preserve">Effect on Victim/Witness mental health </t>
  </si>
  <si>
    <t xml:space="preserve">Acquittals </t>
  </si>
  <si>
    <t>Total Key Reasons</t>
  </si>
  <si>
    <t>All Other Reasons</t>
  </si>
  <si>
    <t>Administrative finalisations</t>
  </si>
  <si>
    <t>Table 6 - Comparison of Key Victim Issues</t>
  </si>
  <si>
    <t>2008 - 19</t>
  </si>
  <si>
    <t>Total Unsuccessful due to victim issues</t>
  </si>
  <si>
    <t>Total Unsuccessful</t>
  </si>
  <si>
    <t>Total Convictions</t>
  </si>
  <si>
    <t>Table 7 - Completed Prosecutions by Gender of Defendant</t>
  </si>
  <si>
    <t>Women</t>
  </si>
  <si>
    <t>Men</t>
  </si>
  <si>
    <t>Unknown</t>
  </si>
  <si>
    <t>Table 8 - Gender of Victims</t>
  </si>
  <si>
    <t>*Data does not include victims of Sexual Offences that exclude rape.</t>
  </si>
  <si>
    <t>**Data from 2006 - 07 was reported for all victims whether civilian or not, data from 2007 - 08 only reports civilian victims.</t>
  </si>
  <si>
    <t>Evidence of Victim does not support case/come up to proof but no retraction</t>
  </si>
  <si>
    <t xml:space="preserve">DOMESTIC VIOLENCE CRIME </t>
  </si>
  <si>
    <t>2005 - 06</t>
  </si>
  <si>
    <t>Contests</t>
  </si>
  <si>
    <t>Table 4 - Key Reasons for Unsuccessful Prosecutions</t>
  </si>
  <si>
    <t>Table 5 - Comparison of Key Victim Issues</t>
  </si>
  <si>
    <t>Table 6 - Completed Prosecutions by Gender of Defendant</t>
  </si>
  <si>
    <t>Table 7 - Gender of Victims</t>
  </si>
  <si>
    <t xml:space="preserve">RAPE CRIME </t>
  </si>
  <si>
    <t>HUMAN TRAFFICKING CRIME</t>
  </si>
  <si>
    <t>Evidence of Victim does not support case</t>
  </si>
  <si>
    <t>0</t>
  </si>
  <si>
    <t>HONOUR BASED VIOLENCE CRIME</t>
  </si>
  <si>
    <t>FORCED MARRIAGE CRIME</t>
  </si>
  <si>
    <t>Table 1 - Completed Prosecutions by Outcome</t>
  </si>
  <si>
    <t>Table 2 - Prosecution Outcomes</t>
  </si>
  <si>
    <t>Table 3 - Key Reasons for Unsuccessful Prosecutions</t>
  </si>
  <si>
    <t>Table 4 - Comparison of Key Victim Issues</t>
  </si>
  <si>
    <t>Table 5 - Completed Prosecutions by Gender of Defendant</t>
  </si>
  <si>
    <t>2009 - 11</t>
  </si>
  <si>
    <t>Wiltshire</t>
  </si>
  <si>
    <t>West Yorkshire</t>
  </si>
  <si>
    <t>West Midlands</t>
  </si>
  <si>
    <t>West Mercia</t>
  </si>
  <si>
    <t>Warwickshire</t>
  </si>
  <si>
    <t>Thames Valley</t>
  </si>
  <si>
    <t>Sussex</t>
  </si>
  <si>
    <t>Surrey</t>
  </si>
  <si>
    <t>Suffolk</t>
  </si>
  <si>
    <t>Staffordshire</t>
  </si>
  <si>
    <t>South Yorkshire</t>
  </si>
  <si>
    <t>South Wales</t>
  </si>
  <si>
    <t>Nottinghamshire</t>
  </si>
  <si>
    <t>North Yorkshire</t>
  </si>
  <si>
    <t>North Wales</t>
  </si>
  <si>
    <t>Northumbria</t>
  </si>
  <si>
    <t>Northamptonshire</t>
  </si>
  <si>
    <t>Norfolk</t>
  </si>
  <si>
    <t>Merseyside</t>
  </si>
  <si>
    <t>London</t>
  </si>
  <si>
    <t>Lincolnshire</t>
  </si>
  <si>
    <t>Leicestershire</t>
  </si>
  <si>
    <t>Lancashire</t>
  </si>
  <si>
    <t>Kent</t>
  </si>
  <si>
    <t>Humberside</t>
  </si>
  <si>
    <t>Hertfordshire</t>
  </si>
  <si>
    <t>Hampshire &amp; IOW</t>
  </si>
  <si>
    <t>Gwent</t>
  </si>
  <si>
    <t>Greater Manchester</t>
  </si>
  <si>
    <t>Gloucestershire</t>
  </si>
  <si>
    <t>Essex</t>
  </si>
  <si>
    <t>Dyfed Powys</t>
  </si>
  <si>
    <t>Durham</t>
  </si>
  <si>
    <t>Dorset</t>
  </si>
  <si>
    <t>Devon and Cornwall</t>
  </si>
  <si>
    <t>Derbyshire</t>
  </si>
  <si>
    <t>Cumbria</t>
  </si>
  <si>
    <t>Cleveland</t>
  </si>
  <si>
    <t>Cheshire</t>
  </si>
  <si>
    <t>Cambridgeshire</t>
  </si>
  <si>
    <t>Bedfordshire</t>
  </si>
  <si>
    <t>Avon &amp; Somerset</t>
  </si>
  <si>
    <t>Police Force Area Total</t>
  </si>
  <si>
    <t>Average number of days to charge</t>
  </si>
  <si>
    <t>2B</t>
  </si>
  <si>
    <t>1B</t>
  </si>
  <si>
    <t>Yorkshire &amp; Humberside</t>
  </si>
  <si>
    <t>Wessex</t>
  </si>
  <si>
    <t>Thames and Chiltern</t>
  </si>
  <si>
    <t>South West</t>
  </si>
  <si>
    <t>South East</t>
  </si>
  <si>
    <t>North West</t>
  </si>
  <si>
    <t>North East</t>
  </si>
  <si>
    <t>Merseyside &amp; Cheshire</t>
  </si>
  <si>
    <t>East Midlands</t>
  </si>
  <si>
    <t>Eastern</t>
  </si>
  <si>
    <t>Cymru Wales</t>
  </si>
  <si>
    <t>13 Area Total</t>
  </si>
  <si>
    <t>2A</t>
  </si>
  <si>
    <t>1A</t>
  </si>
  <si>
    <t xml:space="preserve">Table 2 - Rape </t>
  </si>
  <si>
    <t xml:space="preserve">Table 1 - Domestic Violence </t>
  </si>
  <si>
    <t>DOMESTIC VIOLENCE &amp; RAPE AVERAGE TIMELINESS OF PRE-CHARGE DECISIONS TO CHARGE</t>
  </si>
  <si>
    <t>CPS: VIOLENCE AGAINST WOMEN &amp; GIRLS PRE-CHARGE DECISIONS</t>
  </si>
  <si>
    <t>Table 1A - Domestic Violence by CPS Area</t>
  </si>
  <si>
    <t>Table 2A - Rape by CPS Area</t>
  </si>
  <si>
    <t>Table 3A - Child Abuse by CPS Area</t>
  </si>
  <si>
    <t>2012 - 2013</t>
  </si>
  <si>
    <t>2013 - 2014</t>
  </si>
  <si>
    <t>TOTAL PRE-CHARGE DECISIONS</t>
  </si>
  <si>
    <t>TOTAL DECISIONS TO CHARGE</t>
  </si>
  <si>
    <t>% Charged</t>
  </si>
  <si>
    <t>3A</t>
  </si>
  <si>
    <t>Table 1B - Domestic Violence by CPS Police Force Area</t>
  </si>
  <si>
    <t>Table 2B - Rape by CPS Police Force Area</t>
  </si>
  <si>
    <t>Table 3B - Child Abuse by CPS Police Force Area</t>
  </si>
  <si>
    <t>3B</t>
  </si>
  <si>
    <t>2007-2008</t>
  </si>
  <si>
    <t>2008-2009</t>
  </si>
  <si>
    <t>2009-2010</t>
  </si>
  <si>
    <t>2010-2011</t>
  </si>
  <si>
    <t>2011-2012</t>
  </si>
  <si>
    <t>2012-2013</t>
  </si>
  <si>
    <t>2013-2014</t>
  </si>
  <si>
    <t>Jury Acq</t>
  </si>
  <si>
    <t>Total Unsuc</t>
  </si>
  <si>
    <t>% Jury Acq</t>
  </si>
  <si>
    <t>TOTAL</t>
  </si>
  <si>
    <t>RAPE: CROWN COURT JURY ACQUITTALS AS A % OF ALL UNSUCCESSFUL OUTCOMES</t>
  </si>
  <si>
    <t xml:space="preserve">SEXUAL OFFENCES (excluding rape) CRIME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</si>
</sst>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;\-#,##0;0"/>
    <numFmt numFmtId="166" formatCode="#,##0.00;\-#,##0.00;0.00"/>
  </numFmts>
  <fonts count="23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2"/>
      <color indexed="9"/>
      <name val="Arial"/>
      <family val="2"/>
    </font>
    <font>
      <sz val="9"/>
      <color indexed="9"/>
      <name val="Arial"/>
      <family val="2"/>
    </font>
    <font>
      <sz val="8"/>
      <color rgb="FFFF0000"/>
      <name val="Arial"/>
      <family val="2"/>
    </font>
    <font>
      <sz val="9"/>
      <color indexed="8"/>
      <name val="Arial"/>
      <family val="2"/>
    </font>
    <font>
      <sz val="12"/>
      <name val="Arial"/>
    </font>
    <font>
      <b/>
      <sz val="8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3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164" fontId="4" fillId="0" borderId="0" xfId="1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3" fontId="0" fillId="0" borderId="0" xfId="0" applyNumberFormat="1"/>
    <xf numFmtId="164" fontId="4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9" fontId="0" fillId="0" borderId="0" xfId="1" applyNumberFormat="1" applyFont="1"/>
    <xf numFmtId="0" fontId="5" fillId="0" borderId="6" xfId="0" applyFont="1" applyBorder="1" applyAlignment="1">
      <alignment vertical="center"/>
    </xf>
    <xf numFmtId="0" fontId="0" fillId="0" borderId="0" xfId="0" applyBorder="1"/>
    <xf numFmtId="3" fontId="4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4" fillId="0" borderId="7" xfId="0" applyFont="1" applyBorder="1"/>
    <xf numFmtId="164" fontId="4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164" fontId="11" fillId="0" borderId="0" xfId="0" applyNumberFormat="1" applyFont="1"/>
    <xf numFmtId="10" fontId="11" fillId="0" borderId="0" xfId="0" applyNumberFormat="1" applyFont="1"/>
    <xf numFmtId="0" fontId="12" fillId="0" borderId="0" xfId="0" applyFont="1" applyAlignment="1">
      <alignment vertical="center"/>
    </xf>
    <xf numFmtId="0" fontId="11" fillId="0" borderId="0" xfId="0" applyFont="1"/>
    <xf numFmtId="3" fontId="4" fillId="0" borderId="0" xfId="0" applyNumberFormat="1" applyFont="1" applyAlignment="1">
      <alignment vertical="center"/>
    </xf>
    <xf numFmtId="0" fontId="8" fillId="0" borderId="0" xfId="0" applyFont="1"/>
    <xf numFmtId="0" fontId="0" fillId="0" borderId="6" xfId="0" applyBorder="1"/>
    <xf numFmtId="0" fontId="4" fillId="0" borderId="6" xfId="0" applyFont="1" applyBorder="1"/>
    <xf numFmtId="164" fontId="4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/>
    <xf numFmtId="0" fontId="2" fillId="0" borderId="0" xfId="0" applyFont="1"/>
    <xf numFmtId="0" fontId="2" fillId="0" borderId="0" xfId="0" applyFont="1" applyFill="1"/>
    <xf numFmtId="0" fontId="13" fillId="0" borderId="0" xfId="0" applyFont="1" applyFill="1"/>
    <xf numFmtId="3" fontId="0" fillId="0" borderId="0" xfId="0" applyNumberFormat="1" applyFill="1"/>
    <xf numFmtId="3" fontId="13" fillId="0" borderId="0" xfId="0" applyNumberFormat="1" applyFont="1" applyFill="1"/>
    <xf numFmtId="9" fontId="5" fillId="0" borderId="0" xfId="1" applyFont="1" applyBorder="1" applyAlignment="1">
      <alignment horizontal="center" vertical="center"/>
    </xf>
    <xf numFmtId="9" fontId="4" fillId="0" borderId="0" xfId="1" applyFont="1" applyBorder="1" applyAlignment="1">
      <alignment vertical="center"/>
    </xf>
    <xf numFmtId="0" fontId="5" fillId="0" borderId="3" xfId="0" applyFont="1" applyBorder="1" applyAlignment="1">
      <alignment horizontal="centerContinuous" vertical="center"/>
    </xf>
    <xf numFmtId="16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0" fontId="7" fillId="0" borderId="0" xfId="0" applyFont="1" applyFill="1"/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165" fontId="14" fillId="3" borderId="8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2" fillId="0" borderId="0" xfId="1" applyNumberFormat="1" applyFont="1" applyFill="1"/>
    <xf numFmtId="0" fontId="2" fillId="0" borderId="0" xfId="0" applyFont="1" applyFill="1" applyBorder="1"/>
    <xf numFmtId="0" fontId="5" fillId="0" borderId="0" xfId="2" applyFont="1" applyAlignment="1">
      <alignment vertical="center"/>
    </xf>
    <xf numFmtId="3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0" fontId="5" fillId="0" borderId="6" xfId="2" applyFont="1" applyBorder="1" applyAlignment="1">
      <alignment vertical="center"/>
    </xf>
    <xf numFmtId="3" fontId="5" fillId="0" borderId="6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5" fillId="0" borderId="4" xfId="2" applyFont="1" applyBorder="1" applyAlignment="1">
      <alignment horizontal="centerContinuous" vertical="center"/>
    </xf>
    <xf numFmtId="0" fontId="5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4" fillId="0" borderId="6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164" fontId="4" fillId="0" borderId="0" xfId="2" applyNumberFormat="1" applyFont="1" applyBorder="1" applyAlignment="1">
      <alignment horizontal="center" vertical="center"/>
    </xf>
    <xf numFmtId="164" fontId="9" fillId="0" borderId="0" xfId="2" applyNumberFormat="1" applyFont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164" fontId="5" fillId="0" borderId="6" xfId="2" applyNumberFormat="1" applyFont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164" fontId="4" fillId="0" borderId="6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3" fontId="5" fillId="0" borderId="5" xfId="2" applyNumberFormat="1" applyFont="1" applyBorder="1" applyAlignment="1">
      <alignment horizontal="center" vertical="center"/>
    </xf>
    <xf numFmtId="164" fontId="5" fillId="0" borderId="5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3" fontId="10" fillId="0" borderId="0" xfId="2" applyNumberFormat="1" applyFont="1" applyAlignment="1">
      <alignment horizontal="center" vertical="center"/>
    </xf>
    <xf numFmtId="164" fontId="10" fillId="0" borderId="0" xfId="2" applyNumberFormat="1" applyFont="1" applyAlignment="1">
      <alignment horizontal="center" vertical="center"/>
    </xf>
    <xf numFmtId="0" fontId="5" fillId="0" borderId="4" xfId="2" applyFont="1" applyBorder="1" applyAlignment="1">
      <alignment horizontal="left" vertical="center"/>
    </xf>
    <xf numFmtId="3" fontId="5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164" fontId="4" fillId="0" borderId="0" xfId="2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0" fontId="9" fillId="0" borderId="4" xfId="2" applyFont="1" applyBorder="1" applyAlignment="1">
      <alignment horizontal="left" vertical="center" wrapText="1"/>
    </xf>
    <xf numFmtId="3" fontId="9" fillId="0" borderId="4" xfId="2" applyNumberFormat="1" applyFont="1" applyBorder="1" applyAlignment="1">
      <alignment horizontal="center" vertical="center"/>
    </xf>
    <xf numFmtId="164" fontId="9" fillId="0" borderId="4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4" fillId="0" borderId="7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3" fontId="4" fillId="2" borderId="0" xfId="2" applyNumberFormat="1" applyFont="1" applyFill="1" applyAlignment="1">
      <alignment horizontal="center" vertical="center"/>
    </xf>
    <xf numFmtId="164" fontId="4" fillId="2" borderId="0" xfId="2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2" applyAlignment="1">
      <alignment vertical="center"/>
    </xf>
    <xf numFmtId="0" fontId="15" fillId="0" borderId="6" xfId="2" applyBorder="1" applyAlignment="1">
      <alignment vertical="center"/>
    </xf>
    <xf numFmtId="164" fontId="15" fillId="0" borderId="0" xfId="3" applyNumberFormat="1" applyFont="1" applyAlignment="1">
      <alignment vertical="center"/>
    </xf>
    <xf numFmtId="0" fontId="4" fillId="0" borderId="0" xfId="2" applyFont="1" applyAlignment="1">
      <alignment vertical="center"/>
    </xf>
    <xf numFmtId="3" fontId="15" fillId="0" borderId="0" xfId="2" applyNumberFormat="1" applyAlignment="1">
      <alignment vertical="center"/>
    </xf>
    <xf numFmtId="0" fontId="4" fillId="0" borderId="0" xfId="2" applyFont="1" applyAlignment="1">
      <alignment vertical="center" wrapText="1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horizontal="center" vertical="center"/>
    </xf>
    <xf numFmtId="0" fontId="2" fillId="0" borderId="0" xfId="2" applyFont="1" applyAlignment="1">
      <alignment vertical="center"/>
    </xf>
    <xf numFmtId="0" fontId="4" fillId="0" borderId="7" xfId="2" applyFont="1" applyBorder="1" applyAlignment="1">
      <alignment vertical="center"/>
    </xf>
    <xf numFmtId="0" fontId="15" fillId="0" borderId="0" xfId="2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66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/>
    </xf>
    <xf numFmtId="166" fontId="16" fillId="0" borderId="2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vertical="center" wrapText="1"/>
    </xf>
    <xf numFmtId="49" fontId="8" fillId="0" borderId="8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49" fontId="16" fillId="0" borderId="2" xfId="0" applyNumberFormat="1" applyFont="1" applyFill="1" applyBorder="1" applyAlignment="1">
      <alignment horizontal="left" vertical="center"/>
    </xf>
    <xf numFmtId="166" fontId="16" fillId="0" borderId="10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65" fontId="16" fillId="0" borderId="10" xfId="0" applyNumberFormat="1" applyFont="1" applyFill="1" applyBorder="1" applyAlignment="1">
      <alignment horizontal="center" vertical="center"/>
    </xf>
    <xf numFmtId="164" fontId="16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65" fontId="16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164" fontId="22" fillId="0" borderId="2" xfId="1" applyNumberFormat="1" applyFont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164" fontId="21" fillId="0" borderId="2" xfId="1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#REF!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529280"/>
        <c:axId val="102371328"/>
      </c:barChart>
      <c:catAx>
        <c:axId val="8052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37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7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292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#REF!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946752"/>
        <c:axId val="69956736"/>
      </c:barChart>
      <c:catAx>
        <c:axId val="6994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5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95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94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#REF!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046080"/>
        <c:axId val="70047616"/>
      </c:barChart>
      <c:catAx>
        <c:axId val="700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4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047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46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#REF!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83648"/>
        <c:axId val="72285184"/>
      </c:barChart>
      <c:catAx>
        <c:axId val="7228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8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285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83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#REF!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168192"/>
        <c:axId val="74169728"/>
      </c:barChart>
      <c:catAx>
        <c:axId val="741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169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168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#REF!</c:v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#REF!</c:v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tx>
            <c:v>#REF!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tx>
            <c:v>#REF!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01728"/>
        <c:axId val="74219904"/>
      </c:barChart>
      <c:catAx>
        <c:axId val="7420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4219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01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6</xdr:col>
      <xdr:colOff>819150</xdr:colOff>
      <xdr:row>47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6</xdr:col>
      <xdr:colOff>819150</xdr:colOff>
      <xdr:row>45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6</xdr:col>
      <xdr:colOff>819150</xdr:colOff>
      <xdr:row>44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</xdr:col>
      <xdr:colOff>0</xdr:colOff>
      <xdr:row>45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de.watson\AppData\Local\Microsoft\Windows\Temporary%20Internet%20Files\Content.Outlook\FZEMBE2V\DV%20&amp;%20Rape%20-%20Contests%20-%20Acquitt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e Jury Acq"/>
      <sheetName val="Rape Con"/>
      <sheetName val="DV Con"/>
      <sheetName val="Rape - Jury Acq % Unsuccess"/>
      <sheetName val="Rape - Con aft Contest"/>
      <sheetName val="DV - Con aft Contest"/>
    </sheetNames>
    <sheetDataSet>
      <sheetData sheetId="0">
        <row r="4">
          <cell r="B4">
            <v>29</v>
          </cell>
          <cell r="C4">
            <v>38</v>
          </cell>
          <cell r="D4">
            <v>61</v>
          </cell>
          <cell r="E4">
            <v>58</v>
          </cell>
          <cell r="F4">
            <v>46</v>
          </cell>
          <cell r="G4">
            <v>55</v>
          </cell>
          <cell r="H4">
            <v>77</v>
          </cell>
          <cell r="K4">
            <v>65</v>
          </cell>
          <cell r="L4">
            <v>84</v>
          </cell>
          <cell r="M4">
            <v>107</v>
          </cell>
          <cell r="N4">
            <v>132</v>
          </cell>
          <cell r="O4">
            <v>84</v>
          </cell>
          <cell r="P4">
            <v>98</v>
          </cell>
          <cell r="Q4">
            <v>108</v>
          </cell>
        </row>
        <row r="5">
          <cell r="B5">
            <v>17</v>
          </cell>
          <cell r="C5">
            <v>28</v>
          </cell>
          <cell r="D5">
            <v>33</v>
          </cell>
          <cell r="E5">
            <v>37</v>
          </cell>
          <cell r="F5">
            <v>33</v>
          </cell>
          <cell r="G5">
            <v>44</v>
          </cell>
          <cell r="H5">
            <v>38</v>
          </cell>
          <cell r="K5">
            <v>52</v>
          </cell>
          <cell r="L5">
            <v>74</v>
          </cell>
          <cell r="M5">
            <v>60</v>
          </cell>
          <cell r="N5">
            <v>67</v>
          </cell>
          <cell r="O5">
            <v>74</v>
          </cell>
          <cell r="P5">
            <v>65</v>
          </cell>
          <cell r="Q5">
            <v>82</v>
          </cell>
        </row>
        <row r="6">
          <cell r="B6">
            <v>21</v>
          </cell>
          <cell r="C6">
            <v>48</v>
          </cell>
          <cell r="D6">
            <v>32</v>
          </cell>
          <cell r="E6">
            <v>51</v>
          </cell>
          <cell r="F6">
            <v>45</v>
          </cell>
          <cell r="G6">
            <v>40</v>
          </cell>
          <cell r="H6">
            <v>38</v>
          </cell>
          <cell r="K6">
            <v>75</v>
          </cell>
          <cell r="L6">
            <v>95</v>
          </cell>
          <cell r="M6">
            <v>88</v>
          </cell>
          <cell r="N6">
            <v>127</v>
          </cell>
          <cell r="O6">
            <v>103</v>
          </cell>
          <cell r="P6">
            <v>90</v>
          </cell>
          <cell r="Q6">
            <v>78</v>
          </cell>
        </row>
        <row r="7">
          <cell r="B7">
            <v>157</v>
          </cell>
          <cell r="C7">
            <v>125</v>
          </cell>
          <cell r="D7">
            <v>206</v>
          </cell>
          <cell r="E7">
            <v>194</v>
          </cell>
          <cell r="F7">
            <v>158</v>
          </cell>
          <cell r="G7">
            <v>147</v>
          </cell>
          <cell r="H7">
            <v>208</v>
          </cell>
          <cell r="K7">
            <v>464</v>
          </cell>
          <cell r="L7">
            <v>384</v>
          </cell>
          <cell r="M7">
            <v>487</v>
          </cell>
          <cell r="N7">
            <v>413</v>
          </cell>
          <cell r="O7">
            <v>298</v>
          </cell>
          <cell r="P7">
            <v>300</v>
          </cell>
          <cell r="Q7">
            <v>349</v>
          </cell>
        </row>
        <row r="8">
          <cell r="B8">
            <v>18</v>
          </cell>
          <cell r="C8">
            <v>21</v>
          </cell>
          <cell r="D8">
            <v>20</v>
          </cell>
          <cell r="E8">
            <v>38</v>
          </cell>
          <cell r="F8">
            <v>25</v>
          </cell>
          <cell r="G8">
            <v>26</v>
          </cell>
          <cell r="H8">
            <v>23</v>
          </cell>
          <cell r="K8">
            <v>41</v>
          </cell>
          <cell r="L8">
            <v>37</v>
          </cell>
          <cell r="M8">
            <v>38</v>
          </cell>
          <cell r="N8">
            <v>60</v>
          </cell>
          <cell r="O8">
            <v>58</v>
          </cell>
          <cell r="P8">
            <v>37</v>
          </cell>
          <cell r="Q8">
            <v>30</v>
          </cell>
        </row>
        <row r="9">
          <cell r="B9">
            <v>21</v>
          </cell>
          <cell r="C9">
            <v>25</v>
          </cell>
          <cell r="D9">
            <v>27</v>
          </cell>
          <cell r="E9">
            <v>35</v>
          </cell>
          <cell r="F9">
            <v>47</v>
          </cell>
          <cell r="G9">
            <v>38</v>
          </cell>
          <cell r="H9">
            <v>44</v>
          </cell>
          <cell r="K9">
            <v>59</v>
          </cell>
          <cell r="L9">
            <v>68</v>
          </cell>
          <cell r="M9">
            <v>55</v>
          </cell>
          <cell r="N9">
            <v>76</v>
          </cell>
          <cell r="O9">
            <v>99</v>
          </cell>
          <cell r="P9">
            <v>73</v>
          </cell>
          <cell r="Q9">
            <v>82</v>
          </cell>
        </row>
        <row r="10">
          <cell r="B10">
            <v>62</v>
          </cell>
          <cell r="C10">
            <v>81</v>
          </cell>
          <cell r="D10">
            <v>54</v>
          </cell>
          <cell r="E10">
            <v>80</v>
          </cell>
          <cell r="F10">
            <v>86</v>
          </cell>
          <cell r="G10">
            <v>98</v>
          </cell>
          <cell r="H10">
            <v>93</v>
          </cell>
          <cell r="K10">
            <v>163</v>
          </cell>
          <cell r="L10">
            <v>172</v>
          </cell>
          <cell r="M10">
            <v>140</v>
          </cell>
          <cell r="N10">
            <v>180</v>
          </cell>
          <cell r="O10">
            <v>171</v>
          </cell>
          <cell r="P10">
            <v>172</v>
          </cell>
          <cell r="Q10">
            <v>180</v>
          </cell>
        </row>
        <row r="11">
          <cell r="B11">
            <v>28</v>
          </cell>
          <cell r="C11">
            <v>30</v>
          </cell>
          <cell r="D11">
            <v>46</v>
          </cell>
          <cell r="E11">
            <v>82</v>
          </cell>
          <cell r="F11">
            <v>53</v>
          </cell>
          <cell r="G11">
            <v>59</v>
          </cell>
          <cell r="H11">
            <v>68</v>
          </cell>
          <cell r="K11">
            <v>82</v>
          </cell>
          <cell r="L11">
            <v>80</v>
          </cell>
          <cell r="M11">
            <v>76</v>
          </cell>
          <cell r="N11">
            <v>134</v>
          </cell>
          <cell r="O11">
            <v>100</v>
          </cell>
          <cell r="P11">
            <v>85</v>
          </cell>
          <cell r="Q11">
            <v>105</v>
          </cell>
        </row>
        <row r="12">
          <cell r="B12">
            <v>34</v>
          </cell>
          <cell r="C12">
            <v>29</v>
          </cell>
          <cell r="D12">
            <v>29</v>
          </cell>
          <cell r="E12">
            <v>32</v>
          </cell>
          <cell r="F12">
            <v>38</v>
          </cell>
          <cell r="G12">
            <v>49</v>
          </cell>
          <cell r="H12">
            <v>66</v>
          </cell>
          <cell r="K12">
            <v>73</v>
          </cell>
          <cell r="L12">
            <v>74</v>
          </cell>
          <cell r="M12">
            <v>82</v>
          </cell>
          <cell r="N12">
            <v>68</v>
          </cell>
          <cell r="O12">
            <v>82</v>
          </cell>
          <cell r="P12">
            <v>102</v>
          </cell>
          <cell r="Q12">
            <v>106</v>
          </cell>
        </row>
        <row r="13">
          <cell r="B13">
            <v>29</v>
          </cell>
          <cell r="C13">
            <v>30</v>
          </cell>
          <cell r="D13">
            <v>31</v>
          </cell>
          <cell r="E13">
            <v>55</v>
          </cell>
          <cell r="F13">
            <v>51</v>
          </cell>
          <cell r="G13">
            <v>44</v>
          </cell>
          <cell r="H13">
            <v>56</v>
          </cell>
          <cell r="K13">
            <v>85</v>
          </cell>
          <cell r="L13">
            <v>77</v>
          </cell>
          <cell r="M13">
            <v>57</v>
          </cell>
          <cell r="N13">
            <v>91</v>
          </cell>
          <cell r="O13">
            <v>78</v>
          </cell>
          <cell r="P13">
            <v>69</v>
          </cell>
          <cell r="Q13">
            <v>81</v>
          </cell>
        </row>
        <row r="14">
          <cell r="B14">
            <v>31</v>
          </cell>
          <cell r="C14">
            <v>27</v>
          </cell>
          <cell r="D14">
            <v>41</v>
          </cell>
          <cell r="E14">
            <v>47</v>
          </cell>
          <cell r="F14">
            <v>30</v>
          </cell>
          <cell r="G14">
            <v>37</v>
          </cell>
          <cell r="H14">
            <v>64</v>
          </cell>
          <cell r="K14">
            <v>79</v>
          </cell>
          <cell r="L14">
            <v>80</v>
          </cell>
          <cell r="M14">
            <v>78</v>
          </cell>
          <cell r="N14">
            <v>92</v>
          </cell>
          <cell r="O14">
            <v>51</v>
          </cell>
          <cell r="P14">
            <v>57</v>
          </cell>
          <cell r="Q14">
            <v>99</v>
          </cell>
        </row>
        <row r="15">
          <cell r="B15">
            <v>44</v>
          </cell>
          <cell r="C15">
            <v>49</v>
          </cell>
          <cell r="D15">
            <v>59</v>
          </cell>
          <cell r="E15">
            <v>69</v>
          </cell>
          <cell r="F15">
            <v>56</v>
          </cell>
          <cell r="G15">
            <v>62</v>
          </cell>
          <cell r="H15">
            <v>69</v>
          </cell>
          <cell r="K15">
            <v>134</v>
          </cell>
          <cell r="L15">
            <v>144</v>
          </cell>
          <cell r="M15">
            <v>154</v>
          </cell>
          <cell r="N15">
            <v>156</v>
          </cell>
          <cell r="O15">
            <v>123</v>
          </cell>
          <cell r="P15">
            <v>111</v>
          </cell>
          <cell r="Q15">
            <v>120</v>
          </cell>
        </row>
        <row r="16">
          <cell r="B16">
            <v>48</v>
          </cell>
          <cell r="C16">
            <v>44</v>
          </cell>
          <cell r="D16">
            <v>52</v>
          </cell>
          <cell r="E16">
            <v>60</v>
          </cell>
          <cell r="F16">
            <v>65</v>
          </cell>
          <cell r="G16">
            <v>64</v>
          </cell>
          <cell r="H16">
            <v>86</v>
          </cell>
          <cell r="K16">
            <v>110</v>
          </cell>
          <cell r="L16">
            <v>108</v>
          </cell>
          <cell r="M16">
            <v>127</v>
          </cell>
          <cell r="N16">
            <v>147</v>
          </cell>
          <cell r="O16">
            <v>129</v>
          </cell>
          <cell r="P16">
            <v>100</v>
          </cell>
          <cell r="Q16">
            <v>123</v>
          </cell>
        </row>
        <row r="22">
          <cell r="B22">
            <v>20</v>
          </cell>
          <cell r="C22">
            <v>16</v>
          </cell>
          <cell r="D22">
            <v>13</v>
          </cell>
          <cell r="E22">
            <v>21</v>
          </cell>
          <cell r="F22">
            <v>21</v>
          </cell>
          <cell r="G22">
            <v>32</v>
          </cell>
          <cell r="H22">
            <v>45</v>
          </cell>
          <cell r="K22">
            <v>41</v>
          </cell>
          <cell r="L22">
            <v>41</v>
          </cell>
          <cell r="M22">
            <v>39</v>
          </cell>
          <cell r="N22">
            <v>39</v>
          </cell>
          <cell r="O22">
            <v>48</v>
          </cell>
          <cell r="P22">
            <v>68</v>
          </cell>
          <cell r="Q22">
            <v>77</v>
          </cell>
        </row>
        <row r="23">
          <cell r="B23">
            <v>3</v>
          </cell>
          <cell r="C23">
            <v>5</v>
          </cell>
          <cell r="D23">
            <v>7</v>
          </cell>
          <cell r="E23">
            <v>6</v>
          </cell>
          <cell r="F23">
            <v>4</v>
          </cell>
          <cell r="G23">
            <v>4</v>
          </cell>
          <cell r="H23">
            <v>10</v>
          </cell>
          <cell r="K23">
            <v>10</v>
          </cell>
          <cell r="L23">
            <v>14</v>
          </cell>
          <cell r="M23">
            <v>8</v>
          </cell>
          <cell r="N23">
            <v>9</v>
          </cell>
          <cell r="O23">
            <v>5</v>
          </cell>
          <cell r="P23">
            <v>7</v>
          </cell>
          <cell r="Q23">
            <v>12</v>
          </cell>
        </row>
        <row r="24">
          <cell r="B24">
            <v>3</v>
          </cell>
          <cell r="C24">
            <v>12</v>
          </cell>
          <cell r="D24">
            <v>8</v>
          </cell>
          <cell r="E24">
            <v>10</v>
          </cell>
          <cell r="F24">
            <v>8</v>
          </cell>
          <cell r="G24">
            <v>13</v>
          </cell>
          <cell r="H24">
            <v>10</v>
          </cell>
          <cell r="K24">
            <v>11</v>
          </cell>
          <cell r="L24">
            <v>21</v>
          </cell>
          <cell r="M24">
            <v>13</v>
          </cell>
          <cell r="N24">
            <v>13</v>
          </cell>
          <cell r="O24">
            <v>14</v>
          </cell>
          <cell r="P24">
            <v>19</v>
          </cell>
          <cell r="Q24">
            <v>24</v>
          </cell>
        </row>
        <row r="25">
          <cell r="B25">
            <v>8</v>
          </cell>
          <cell r="C25">
            <v>8</v>
          </cell>
          <cell r="D25">
            <v>8</v>
          </cell>
          <cell r="E25">
            <v>7</v>
          </cell>
          <cell r="F25">
            <v>10</v>
          </cell>
          <cell r="G25">
            <v>15</v>
          </cell>
          <cell r="H25">
            <v>7</v>
          </cell>
          <cell r="K25">
            <v>16</v>
          </cell>
          <cell r="L25">
            <v>15</v>
          </cell>
          <cell r="M25">
            <v>12</v>
          </cell>
          <cell r="N25">
            <v>14</v>
          </cell>
          <cell r="O25">
            <v>18</v>
          </cell>
          <cell r="P25">
            <v>19</v>
          </cell>
          <cell r="Q25">
            <v>11</v>
          </cell>
        </row>
        <row r="26">
          <cell r="B26">
            <v>4</v>
          </cell>
          <cell r="C26">
            <v>6</v>
          </cell>
          <cell r="D26">
            <v>9</v>
          </cell>
          <cell r="E26">
            <v>12</v>
          </cell>
          <cell r="F26">
            <v>13</v>
          </cell>
          <cell r="G26">
            <v>13</v>
          </cell>
          <cell r="H26">
            <v>15</v>
          </cell>
          <cell r="K26">
            <v>12</v>
          </cell>
          <cell r="L26">
            <v>15</v>
          </cell>
          <cell r="M26">
            <v>14</v>
          </cell>
          <cell r="N26">
            <v>18</v>
          </cell>
          <cell r="O26">
            <v>28</v>
          </cell>
          <cell r="P26">
            <v>25</v>
          </cell>
          <cell r="Q26">
            <v>28</v>
          </cell>
        </row>
        <row r="27">
          <cell r="B27">
            <v>2</v>
          </cell>
          <cell r="C27">
            <v>9</v>
          </cell>
          <cell r="D27">
            <v>8</v>
          </cell>
          <cell r="E27">
            <v>4</v>
          </cell>
          <cell r="F27">
            <v>5</v>
          </cell>
          <cell r="G27">
            <v>1</v>
          </cell>
          <cell r="H27">
            <v>7</v>
          </cell>
          <cell r="K27">
            <v>12</v>
          </cell>
          <cell r="L27">
            <v>15</v>
          </cell>
          <cell r="M27">
            <v>10</v>
          </cell>
          <cell r="N27">
            <v>6</v>
          </cell>
          <cell r="O27">
            <v>6</v>
          </cell>
          <cell r="P27">
            <v>5</v>
          </cell>
          <cell r="Q27">
            <v>12</v>
          </cell>
        </row>
        <row r="28">
          <cell r="B28">
            <v>4</v>
          </cell>
          <cell r="C28">
            <v>13</v>
          </cell>
          <cell r="D28">
            <v>8</v>
          </cell>
          <cell r="E28">
            <v>21</v>
          </cell>
          <cell r="F28">
            <v>18</v>
          </cell>
          <cell r="G28">
            <v>11</v>
          </cell>
          <cell r="H28">
            <v>13</v>
          </cell>
          <cell r="K28">
            <v>19</v>
          </cell>
          <cell r="L28">
            <v>33</v>
          </cell>
          <cell r="M28">
            <v>17</v>
          </cell>
          <cell r="N28">
            <v>40</v>
          </cell>
          <cell r="O28">
            <v>38</v>
          </cell>
          <cell r="P28">
            <v>25</v>
          </cell>
          <cell r="Q28">
            <v>20</v>
          </cell>
        </row>
        <row r="29">
          <cell r="B29">
            <v>8</v>
          </cell>
          <cell r="C29">
            <v>8</v>
          </cell>
          <cell r="D29">
            <v>12</v>
          </cell>
          <cell r="E29">
            <v>7</v>
          </cell>
          <cell r="F29">
            <v>10</v>
          </cell>
          <cell r="G29">
            <v>17</v>
          </cell>
          <cell r="H29">
            <v>16</v>
          </cell>
          <cell r="K29">
            <v>18</v>
          </cell>
          <cell r="L29">
            <v>14</v>
          </cell>
          <cell r="M29">
            <v>27</v>
          </cell>
          <cell r="N29">
            <v>21</v>
          </cell>
          <cell r="O29">
            <v>25</v>
          </cell>
          <cell r="P29">
            <v>27</v>
          </cell>
          <cell r="Q29">
            <v>21</v>
          </cell>
        </row>
        <row r="30">
          <cell r="B30">
            <v>8</v>
          </cell>
          <cell r="C30">
            <v>3</v>
          </cell>
          <cell r="D30">
            <v>5</v>
          </cell>
          <cell r="E30">
            <v>6</v>
          </cell>
          <cell r="F30">
            <v>5</v>
          </cell>
          <cell r="G30">
            <v>6</v>
          </cell>
          <cell r="H30">
            <v>15</v>
          </cell>
          <cell r="K30">
            <v>13</v>
          </cell>
          <cell r="L30">
            <v>10</v>
          </cell>
          <cell r="M30">
            <v>11</v>
          </cell>
          <cell r="N30">
            <v>9</v>
          </cell>
          <cell r="O30">
            <v>5</v>
          </cell>
          <cell r="P30">
            <v>9</v>
          </cell>
          <cell r="Q30">
            <v>23</v>
          </cell>
        </row>
        <row r="31">
          <cell r="B31">
            <v>11</v>
          </cell>
          <cell r="C31">
            <v>11</v>
          </cell>
          <cell r="D31">
            <v>10</v>
          </cell>
          <cell r="E31">
            <v>10</v>
          </cell>
          <cell r="F31">
            <v>13</v>
          </cell>
          <cell r="G31">
            <v>5</v>
          </cell>
          <cell r="H31">
            <v>7</v>
          </cell>
          <cell r="K31">
            <v>17</v>
          </cell>
          <cell r="L31">
            <v>23</v>
          </cell>
          <cell r="M31">
            <v>15</v>
          </cell>
          <cell r="N31">
            <v>29</v>
          </cell>
          <cell r="O31">
            <v>28</v>
          </cell>
          <cell r="P31">
            <v>16</v>
          </cell>
          <cell r="Q31">
            <v>11</v>
          </cell>
        </row>
        <row r="32">
          <cell r="B32">
            <v>3</v>
          </cell>
          <cell r="C32">
            <v>5</v>
          </cell>
          <cell r="D32">
            <v>5</v>
          </cell>
          <cell r="E32">
            <v>9</v>
          </cell>
          <cell r="F32">
            <v>7</v>
          </cell>
          <cell r="G32">
            <v>9</v>
          </cell>
          <cell r="H32">
            <v>10</v>
          </cell>
          <cell r="K32">
            <v>7</v>
          </cell>
          <cell r="L32">
            <v>7</v>
          </cell>
          <cell r="M32">
            <v>12</v>
          </cell>
          <cell r="N32">
            <v>19</v>
          </cell>
          <cell r="O32">
            <v>10</v>
          </cell>
          <cell r="P32">
            <v>16</v>
          </cell>
          <cell r="Q32">
            <v>11</v>
          </cell>
        </row>
        <row r="33">
          <cell r="B33">
            <v>7</v>
          </cell>
          <cell r="C33">
            <v>6</v>
          </cell>
          <cell r="D33">
            <v>11</v>
          </cell>
          <cell r="E33">
            <v>18</v>
          </cell>
          <cell r="F33">
            <v>9</v>
          </cell>
          <cell r="G33">
            <v>14</v>
          </cell>
          <cell r="H33">
            <v>15</v>
          </cell>
          <cell r="K33">
            <v>19</v>
          </cell>
          <cell r="L33">
            <v>26</v>
          </cell>
          <cell r="M33">
            <v>25</v>
          </cell>
          <cell r="N33">
            <v>30</v>
          </cell>
          <cell r="O33">
            <v>22</v>
          </cell>
          <cell r="P33">
            <v>21</v>
          </cell>
          <cell r="Q33">
            <v>33</v>
          </cell>
        </row>
        <row r="34">
          <cell r="B34">
            <v>6</v>
          </cell>
          <cell r="C34">
            <v>5</v>
          </cell>
          <cell r="D34">
            <v>4</v>
          </cell>
          <cell r="E34">
            <v>4</v>
          </cell>
          <cell r="F34">
            <v>7</v>
          </cell>
          <cell r="G34">
            <v>0</v>
          </cell>
          <cell r="H34">
            <v>5</v>
          </cell>
          <cell r="K34">
            <v>14</v>
          </cell>
          <cell r="L34">
            <v>19</v>
          </cell>
          <cell r="M34">
            <v>16</v>
          </cell>
          <cell r="N34">
            <v>8</v>
          </cell>
          <cell r="O34">
            <v>9</v>
          </cell>
          <cell r="P34">
            <v>7</v>
          </cell>
          <cell r="Q34">
            <v>8</v>
          </cell>
        </row>
        <row r="35">
          <cell r="B35">
            <v>42</v>
          </cell>
          <cell r="C35">
            <v>49</v>
          </cell>
          <cell r="D35">
            <v>30</v>
          </cell>
          <cell r="E35">
            <v>56</v>
          </cell>
          <cell r="F35">
            <v>57</v>
          </cell>
          <cell r="G35">
            <v>64</v>
          </cell>
          <cell r="H35">
            <v>67</v>
          </cell>
          <cell r="K35">
            <v>102</v>
          </cell>
          <cell r="L35">
            <v>115</v>
          </cell>
          <cell r="M35">
            <v>97</v>
          </cell>
          <cell r="N35">
            <v>118</v>
          </cell>
          <cell r="O35">
            <v>121</v>
          </cell>
          <cell r="P35">
            <v>116</v>
          </cell>
          <cell r="Q35">
            <v>116</v>
          </cell>
        </row>
        <row r="36">
          <cell r="B36">
            <v>10</v>
          </cell>
          <cell r="C36">
            <v>5</v>
          </cell>
          <cell r="D36">
            <v>13</v>
          </cell>
          <cell r="E36">
            <v>9</v>
          </cell>
          <cell r="F36">
            <v>3</v>
          </cell>
          <cell r="G36">
            <v>16</v>
          </cell>
          <cell r="H36">
            <v>16</v>
          </cell>
          <cell r="K36">
            <v>18</v>
          </cell>
          <cell r="L36">
            <v>19</v>
          </cell>
          <cell r="M36">
            <v>31</v>
          </cell>
          <cell r="N36">
            <v>22</v>
          </cell>
          <cell r="O36">
            <v>14</v>
          </cell>
          <cell r="P36">
            <v>23</v>
          </cell>
          <cell r="Q36">
            <v>22</v>
          </cell>
        </row>
        <row r="37">
          <cell r="B37">
            <v>19</v>
          </cell>
          <cell r="C37">
            <v>23</v>
          </cell>
          <cell r="D37">
            <v>30</v>
          </cell>
          <cell r="E37">
            <v>28</v>
          </cell>
          <cell r="F37">
            <v>20</v>
          </cell>
          <cell r="G37">
            <v>20</v>
          </cell>
          <cell r="H37">
            <v>40</v>
          </cell>
          <cell r="K37">
            <v>53</v>
          </cell>
          <cell r="L37">
            <v>59</v>
          </cell>
          <cell r="M37">
            <v>50</v>
          </cell>
          <cell r="N37">
            <v>61</v>
          </cell>
          <cell r="O37">
            <v>38</v>
          </cell>
          <cell r="P37">
            <v>27</v>
          </cell>
          <cell r="Q37">
            <v>63</v>
          </cell>
        </row>
        <row r="38">
          <cell r="B38">
            <v>10</v>
          </cell>
          <cell r="C38">
            <v>9</v>
          </cell>
          <cell r="D38">
            <v>5</v>
          </cell>
          <cell r="E38">
            <v>3</v>
          </cell>
          <cell r="F38">
            <v>11</v>
          </cell>
          <cell r="G38">
            <v>10</v>
          </cell>
          <cell r="H38">
            <v>11</v>
          </cell>
          <cell r="K38">
            <v>30</v>
          </cell>
          <cell r="L38">
            <v>21</v>
          </cell>
          <cell r="M38">
            <v>11</v>
          </cell>
          <cell r="N38">
            <v>6</v>
          </cell>
          <cell r="O38">
            <v>12</v>
          </cell>
          <cell r="P38">
            <v>12</v>
          </cell>
          <cell r="Q38">
            <v>16</v>
          </cell>
        </row>
        <row r="39">
          <cell r="B39">
            <v>13</v>
          </cell>
          <cell r="C39">
            <v>7</v>
          </cell>
          <cell r="D39">
            <v>8</v>
          </cell>
          <cell r="E39">
            <v>12</v>
          </cell>
          <cell r="F39">
            <v>18</v>
          </cell>
          <cell r="G39">
            <v>16</v>
          </cell>
          <cell r="H39">
            <v>25</v>
          </cell>
          <cell r="K39">
            <v>30</v>
          </cell>
          <cell r="L39">
            <v>16</v>
          </cell>
          <cell r="M39">
            <v>26</v>
          </cell>
          <cell r="N39">
            <v>31</v>
          </cell>
          <cell r="O39">
            <v>33</v>
          </cell>
          <cell r="P39">
            <v>17</v>
          </cell>
          <cell r="Q39">
            <v>31</v>
          </cell>
        </row>
        <row r="40">
          <cell r="B40">
            <v>15</v>
          </cell>
          <cell r="C40">
            <v>10</v>
          </cell>
          <cell r="D40">
            <v>19</v>
          </cell>
          <cell r="E40">
            <v>26</v>
          </cell>
          <cell r="F40">
            <v>17</v>
          </cell>
          <cell r="G40">
            <v>22</v>
          </cell>
          <cell r="H40">
            <v>14</v>
          </cell>
          <cell r="K40">
            <v>46</v>
          </cell>
          <cell r="L40">
            <v>36</v>
          </cell>
          <cell r="M40">
            <v>33</v>
          </cell>
          <cell r="N40">
            <v>47</v>
          </cell>
          <cell r="O40">
            <v>43</v>
          </cell>
          <cell r="P40">
            <v>35</v>
          </cell>
          <cell r="Q40">
            <v>26</v>
          </cell>
        </row>
        <row r="41">
          <cell r="B41">
            <v>18</v>
          </cell>
          <cell r="C41">
            <v>23</v>
          </cell>
          <cell r="D41">
            <v>16</v>
          </cell>
          <cell r="E41">
            <v>20</v>
          </cell>
          <cell r="F41">
            <v>24</v>
          </cell>
          <cell r="G41">
            <v>33</v>
          </cell>
          <cell r="H41">
            <v>19</v>
          </cell>
          <cell r="K41">
            <v>49</v>
          </cell>
          <cell r="L41">
            <v>42</v>
          </cell>
          <cell r="M41">
            <v>33</v>
          </cell>
          <cell r="N41">
            <v>56</v>
          </cell>
          <cell r="O41">
            <v>44</v>
          </cell>
          <cell r="P41">
            <v>51</v>
          </cell>
          <cell r="Q41">
            <v>52</v>
          </cell>
        </row>
        <row r="42">
          <cell r="B42">
            <v>3</v>
          </cell>
          <cell r="C42">
            <v>12</v>
          </cell>
          <cell r="D42">
            <v>3</v>
          </cell>
          <cell r="E42">
            <v>4</v>
          </cell>
          <cell r="F42">
            <v>5</v>
          </cell>
          <cell r="G42">
            <v>14</v>
          </cell>
          <cell r="H42">
            <v>9</v>
          </cell>
          <cell r="K42">
            <v>12</v>
          </cell>
          <cell r="L42">
            <v>27</v>
          </cell>
          <cell r="M42">
            <v>18</v>
          </cell>
          <cell r="N42">
            <v>14</v>
          </cell>
          <cell r="O42">
            <v>12</v>
          </cell>
          <cell r="P42">
            <v>24</v>
          </cell>
          <cell r="Q42">
            <v>15</v>
          </cell>
        </row>
        <row r="43">
          <cell r="B43">
            <v>0</v>
          </cell>
          <cell r="C43">
            <v>4</v>
          </cell>
          <cell r="D43">
            <v>4</v>
          </cell>
          <cell r="E43">
            <v>1</v>
          </cell>
          <cell r="F43">
            <v>4</v>
          </cell>
          <cell r="G43">
            <v>3</v>
          </cell>
          <cell r="H43">
            <v>2</v>
          </cell>
          <cell r="K43">
            <v>6</v>
          </cell>
          <cell r="L43">
            <v>8</v>
          </cell>
          <cell r="M43">
            <v>7</v>
          </cell>
          <cell r="N43">
            <v>1</v>
          </cell>
          <cell r="O43">
            <v>11</v>
          </cell>
          <cell r="P43">
            <v>7</v>
          </cell>
          <cell r="Q43">
            <v>7</v>
          </cell>
        </row>
        <row r="44">
          <cell r="B44">
            <v>157</v>
          </cell>
          <cell r="C44">
            <v>125</v>
          </cell>
          <cell r="D44">
            <v>206</v>
          </cell>
          <cell r="E44">
            <v>194</v>
          </cell>
          <cell r="F44">
            <v>158</v>
          </cell>
          <cell r="G44">
            <v>147</v>
          </cell>
          <cell r="H44">
            <v>208</v>
          </cell>
          <cell r="K44">
            <v>464</v>
          </cell>
          <cell r="L44">
            <v>384</v>
          </cell>
          <cell r="M44">
            <v>487</v>
          </cell>
          <cell r="N44">
            <v>413</v>
          </cell>
          <cell r="O44">
            <v>298</v>
          </cell>
          <cell r="P44">
            <v>300</v>
          </cell>
          <cell r="Q44">
            <v>349</v>
          </cell>
        </row>
        <row r="45">
          <cell r="B45">
            <v>10</v>
          </cell>
          <cell r="C45">
            <v>13</v>
          </cell>
          <cell r="D45">
            <v>12</v>
          </cell>
          <cell r="E45">
            <v>31</v>
          </cell>
          <cell r="F45">
            <v>15</v>
          </cell>
          <cell r="G45">
            <v>11</v>
          </cell>
          <cell r="H45">
            <v>16</v>
          </cell>
          <cell r="K45">
            <v>25</v>
          </cell>
          <cell r="L45">
            <v>22</v>
          </cell>
          <cell r="M45">
            <v>26</v>
          </cell>
          <cell r="N45">
            <v>46</v>
          </cell>
          <cell r="O45">
            <v>40</v>
          </cell>
          <cell r="P45">
            <v>18</v>
          </cell>
          <cell r="Q45">
            <v>19</v>
          </cell>
        </row>
        <row r="46">
          <cell r="B46">
            <v>4</v>
          </cell>
          <cell r="C46">
            <v>4</v>
          </cell>
          <cell r="D46">
            <v>11</v>
          </cell>
          <cell r="E46">
            <v>5</v>
          </cell>
          <cell r="F46">
            <v>5</v>
          </cell>
          <cell r="G46">
            <v>12</v>
          </cell>
          <cell r="H46">
            <v>9</v>
          </cell>
          <cell r="K46">
            <v>9</v>
          </cell>
          <cell r="L46">
            <v>14</v>
          </cell>
          <cell r="M46">
            <v>15</v>
          </cell>
          <cell r="N46">
            <v>15</v>
          </cell>
          <cell r="O46">
            <v>25</v>
          </cell>
          <cell r="P46">
            <v>19</v>
          </cell>
          <cell r="Q46">
            <v>18</v>
          </cell>
        </row>
        <row r="47">
          <cell r="B47">
            <v>4</v>
          </cell>
          <cell r="C47">
            <v>13</v>
          </cell>
          <cell r="D47">
            <v>6</v>
          </cell>
          <cell r="E47">
            <v>12</v>
          </cell>
          <cell r="F47">
            <v>11</v>
          </cell>
          <cell r="G47">
            <v>3</v>
          </cell>
          <cell r="H47">
            <v>5</v>
          </cell>
          <cell r="K47">
            <v>8</v>
          </cell>
          <cell r="L47">
            <v>14</v>
          </cell>
          <cell r="M47">
            <v>11</v>
          </cell>
          <cell r="N47">
            <v>22</v>
          </cell>
          <cell r="O47">
            <v>24</v>
          </cell>
          <cell r="P47">
            <v>9</v>
          </cell>
          <cell r="Q47">
            <v>11</v>
          </cell>
        </row>
        <row r="48">
          <cell r="B48">
            <v>6</v>
          </cell>
          <cell r="C48">
            <v>8</v>
          </cell>
          <cell r="D48">
            <v>8</v>
          </cell>
          <cell r="E48">
            <v>13</v>
          </cell>
          <cell r="F48">
            <v>21</v>
          </cell>
          <cell r="G48">
            <v>20</v>
          </cell>
          <cell r="H48">
            <v>22</v>
          </cell>
          <cell r="K48">
            <v>30</v>
          </cell>
          <cell r="L48">
            <v>30</v>
          </cell>
          <cell r="M48">
            <v>26</v>
          </cell>
          <cell r="N48">
            <v>29</v>
          </cell>
          <cell r="O48">
            <v>43</v>
          </cell>
          <cell r="P48">
            <v>32</v>
          </cell>
          <cell r="Q48">
            <v>43</v>
          </cell>
        </row>
        <row r="49">
          <cell r="B49">
            <v>2</v>
          </cell>
          <cell r="C49">
            <v>4</v>
          </cell>
          <cell r="D49">
            <v>4</v>
          </cell>
          <cell r="E49">
            <v>12</v>
          </cell>
          <cell r="F49">
            <v>14</v>
          </cell>
          <cell r="G49">
            <v>7</v>
          </cell>
          <cell r="H49">
            <v>18</v>
          </cell>
          <cell r="K49">
            <v>6</v>
          </cell>
          <cell r="L49">
            <v>11</v>
          </cell>
          <cell r="M49">
            <v>5</v>
          </cell>
          <cell r="N49">
            <v>16</v>
          </cell>
          <cell r="O49">
            <v>20</v>
          </cell>
          <cell r="P49">
            <v>14</v>
          </cell>
          <cell r="Q49">
            <v>24</v>
          </cell>
        </row>
        <row r="50">
          <cell r="B50">
            <v>10</v>
          </cell>
          <cell r="C50">
            <v>8</v>
          </cell>
          <cell r="D50">
            <v>9</v>
          </cell>
          <cell r="E50">
            <v>9</v>
          </cell>
          <cell r="F50">
            <v>8</v>
          </cell>
          <cell r="G50">
            <v>9</v>
          </cell>
          <cell r="H50">
            <v>0</v>
          </cell>
          <cell r="K50">
            <v>22</v>
          </cell>
          <cell r="L50">
            <v>15</v>
          </cell>
          <cell r="M50">
            <v>16</v>
          </cell>
          <cell r="N50">
            <v>14</v>
          </cell>
          <cell r="O50">
            <v>12</v>
          </cell>
          <cell r="P50">
            <v>14</v>
          </cell>
          <cell r="Q50">
            <v>0</v>
          </cell>
        </row>
        <row r="51">
          <cell r="B51">
            <v>10</v>
          </cell>
          <cell r="C51">
            <v>6</v>
          </cell>
          <cell r="D51">
            <v>11</v>
          </cell>
          <cell r="E51">
            <v>13</v>
          </cell>
          <cell r="F51">
            <v>7</v>
          </cell>
          <cell r="G51">
            <v>9</v>
          </cell>
          <cell r="H51">
            <v>9</v>
          </cell>
          <cell r="K51">
            <v>30</v>
          </cell>
          <cell r="L51">
            <v>13</v>
          </cell>
          <cell r="M51">
            <v>35</v>
          </cell>
          <cell r="N51">
            <v>50</v>
          </cell>
          <cell r="O51">
            <v>18</v>
          </cell>
          <cell r="P51">
            <v>25</v>
          </cell>
          <cell r="Q51">
            <v>25</v>
          </cell>
        </row>
        <row r="52">
          <cell r="B52">
            <v>14</v>
          </cell>
          <cell r="C52">
            <v>24</v>
          </cell>
          <cell r="D52">
            <v>39</v>
          </cell>
          <cell r="E52">
            <v>28</v>
          </cell>
          <cell r="F52">
            <v>22</v>
          </cell>
          <cell r="G52">
            <v>23</v>
          </cell>
          <cell r="H52">
            <v>33</v>
          </cell>
          <cell r="K52">
            <v>34</v>
          </cell>
          <cell r="L52">
            <v>47</v>
          </cell>
          <cell r="M52">
            <v>59</v>
          </cell>
          <cell r="N52">
            <v>75</v>
          </cell>
          <cell r="O52">
            <v>40</v>
          </cell>
          <cell r="P52">
            <v>45</v>
          </cell>
          <cell r="Q52">
            <v>51</v>
          </cell>
        </row>
        <row r="53">
          <cell r="B53">
            <v>8</v>
          </cell>
          <cell r="C53">
            <v>9</v>
          </cell>
          <cell r="D53">
            <v>10</v>
          </cell>
          <cell r="E53">
            <v>21</v>
          </cell>
          <cell r="F53">
            <v>16</v>
          </cell>
          <cell r="G53">
            <v>19</v>
          </cell>
          <cell r="H53">
            <v>14</v>
          </cell>
          <cell r="K53">
            <v>26</v>
          </cell>
          <cell r="L53">
            <v>21</v>
          </cell>
          <cell r="M53">
            <v>23</v>
          </cell>
          <cell r="N53">
            <v>41</v>
          </cell>
          <cell r="O53">
            <v>27</v>
          </cell>
          <cell r="P53">
            <v>31</v>
          </cell>
          <cell r="Q53">
            <v>26</v>
          </cell>
        </row>
        <row r="54">
          <cell r="B54">
            <v>14</v>
          </cell>
          <cell r="C54">
            <v>9</v>
          </cell>
          <cell r="D54">
            <v>13</v>
          </cell>
          <cell r="E54">
            <v>8</v>
          </cell>
          <cell r="F54">
            <v>7</v>
          </cell>
          <cell r="G54">
            <v>11</v>
          </cell>
          <cell r="H54">
            <v>9</v>
          </cell>
          <cell r="K54">
            <v>30</v>
          </cell>
          <cell r="L54">
            <v>28</v>
          </cell>
          <cell r="M54">
            <v>26</v>
          </cell>
          <cell r="N54">
            <v>25</v>
          </cell>
          <cell r="O54">
            <v>17</v>
          </cell>
          <cell r="P54">
            <v>20</v>
          </cell>
          <cell r="Q54">
            <v>18</v>
          </cell>
        </row>
        <row r="55">
          <cell r="B55">
            <v>3</v>
          </cell>
          <cell r="C55">
            <v>6</v>
          </cell>
          <cell r="D55">
            <v>3</v>
          </cell>
          <cell r="E55">
            <v>4</v>
          </cell>
          <cell r="F55">
            <v>11</v>
          </cell>
          <cell r="G55">
            <v>5</v>
          </cell>
          <cell r="H55">
            <v>4</v>
          </cell>
          <cell r="K55">
            <v>13</v>
          </cell>
          <cell r="L55">
            <v>13</v>
          </cell>
          <cell r="M55">
            <v>7</v>
          </cell>
          <cell r="N55">
            <v>9</v>
          </cell>
          <cell r="O55">
            <v>13</v>
          </cell>
          <cell r="P55">
            <v>6</v>
          </cell>
          <cell r="Q55">
            <v>7</v>
          </cell>
        </row>
        <row r="56">
          <cell r="B56">
            <v>5</v>
          </cell>
          <cell r="C56">
            <v>6</v>
          </cell>
          <cell r="D56">
            <v>7</v>
          </cell>
          <cell r="E56">
            <v>29</v>
          </cell>
          <cell r="F56">
            <v>13</v>
          </cell>
          <cell r="G56">
            <v>7</v>
          </cell>
          <cell r="H56">
            <v>11</v>
          </cell>
          <cell r="K56">
            <v>12</v>
          </cell>
          <cell r="L56">
            <v>13</v>
          </cell>
          <cell r="M56">
            <v>13</v>
          </cell>
          <cell r="N56">
            <v>36</v>
          </cell>
          <cell r="O56">
            <v>18</v>
          </cell>
          <cell r="P56">
            <v>8</v>
          </cell>
          <cell r="Q56">
            <v>17</v>
          </cell>
        </row>
        <row r="57">
          <cell r="B57">
            <v>8</v>
          </cell>
          <cell r="C57">
            <v>14</v>
          </cell>
          <cell r="D57">
            <v>20</v>
          </cell>
          <cell r="E57">
            <v>27</v>
          </cell>
          <cell r="F57">
            <v>23</v>
          </cell>
          <cell r="G57">
            <v>30</v>
          </cell>
          <cell r="H57">
            <v>43</v>
          </cell>
          <cell r="K57">
            <v>24</v>
          </cell>
          <cell r="L57">
            <v>31</v>
          </cell>
          <cell r="M57">
            <v>30</v>
          </cell>
          <cell r="N57">
            <v>51</v>
          </cell>
          <cell r="O57">
            <v>39</v>
          </cell>
          <cell r="P57">
            <v>42</v>
          </cell>
          <cell r="Q57">
            <v>62</v>
          </cell>
        </row>
        <row r="58">
          <cell r="B58">
            <v>16</v>
          </cell>
          <cell r="C58">
            <v>16</v>
          </cell>
          <cell r="D58">
            <v>19</v>
          </cell>
          <cell r="E58">
            <v>46</v>
          </cell>
          <cell r="F58">
            <v>36</v>
          </cell>
          <cell r="G58">
            <v>30</v>
          </cell>
          <cell r="H58">
            <v>35</v>
          </cell>
          <cell r="K58">
            <v>45</v>
          </cell>
          <cell r="L58">
            <v>42</v>
          </cell>
          <cell r="M58">
            <v>38</v>
          </cell>
          <cell r="N58">
            <v>76</v>
          </cell>
          <cell r="O58">
            <v>61</v>
          </cell>
          <cell r="P58">
            <v>50</v>
          </cell>
          <cell r="Q58">
            <v>53</v>
          </cell>
        </row>
        <row r="59">
          <cell r="B59">
            <v>2</v>
          </cell>
          <cell r="C59">
            <v>3</v>
          </cell>
          <cell r="D59">
            <v>3</v>
          </cell>
          <cell r="E59">
            <v>2</v>
          </cell>
          <cell r="F59">
            <v>4</v>
          </cell>
          <cell r="G59">
            <v>0</v>
          </cell>
          <cell r="H59">
            <v>1</v>
          </cell>
          <cell r="K59">
            <v>7</v>
          </cell>
          <cell r="L59">
            <v>8</v>
          </cell>
          <cell r="M59">
            <v>4</v>
          </cell>
          <cell r="N59">
            <v>6</v>
          </cell>
          <cell r="O59">
            <v>10</v>
          </cell>
          <cell r="P59">
            <v>1</v>
          </cell>
          <cell r="Q59">
            <v>1</v>
          </cell>
        </row>
        <row r="60">
          <cell r="B60">
            <v>8</v>
          </cell>
          <cell r="C60">
            <v>6</v>
          </cell>
          <cell r="D60">
            <v>15</v>
          </cell>
          <cell r="E60">
            <v>15</v>
          </cell>
          <cell r="F60">
            <v>17</v>
          </cell>
          <cell r="G60">
            <v>12</v>
          </cell>
          <cell r="H60">
            <v>22</v>
          </cell>
          <cell r="K60">
            <v>15</v>
          </cell>
          <cell r="L60">
            <v>15</v>
          </cell>
          <cell r="M60">
            <v>21</v>
          </cell>
          <cell r="N60">
            <v>33</v>
          </cell>
          <cell r="O60">
            <v>32</v>
          </cell>
          <cell r="P60">
            <v>19</v>
          </cell>
          <cell r="Q60">
            <v>32</v>
          </cell>
        </row>
        <row r="61">
          <cell r="B61">
            <v>20</v>
          </cell>
          <cell r="C61">
            <v>31</v>
          </cell>
          <cell r="D61">
            <v>28</v>
          </cell>
          <cell r="E61">
            <v>44</v>
          </cell>
          <cell r="F61">
            <v>28</v>
          </cell>
          <cell r="G61">
            <v>39</v>
          </cell>
          <cell r="H61">
            <v>37</v>
          </cell>
          <cell r="K61">
            <v>82</v>
          </cell>
          <cell r="L61">
            <v>93</v>
          </cell>
          <cell r="M61">
            <v>103</v>
          </cell>
          <cell r="N61">
            <v>92</v>
          </cell>
          <cell r="O61">
            <v>64</v>
          </cell>
          <cell r="P61">
            <v>71</v>
          </cell>
          <cell r="Q61">
            <v>69</v>
          </cell>
        </row>
        <row r="62">
          <cell r="B62">
            <v>17</v>
          </cell>
          <cell r="C62">
            <v>20</v>
          </cell>
          <cell r="D62">
            <v>25</v>
          </cell>
          <cell r="E62">
            <v>18</v>
          </cell>
          <cell r="F62">
            <v>23</v>
          </cell>
          <cell r="G62">
            <v>20</v>
          </cell>
          <cell r="H62">
            <v>47</v>
          </cell>
          <cell r="K62">
            <v>32</v>
          </cell>
          <cell r="L62">
            <v>56</v>
          </cell>
          <cell r="M62">
            <v>62</v>
          </cell>
          <cell r="N62">
            <v>61</v>
          </cell>
          <cell r="O62">
            <v>57</v>
          </cell>
          <cell r="P62">
            <v>38</v>
          </cell>
          <cell r="Q62">
            <v>66</v>
          </cell>
        </row>
        <row r="63">
          <cell r="B63">
            <v>4</v>
          </cell>
          <cell r="C63">
            <v>1</v>
          </cell>
          <cell r="D63">
            <v>6</v>
          </cell>
          <cell r="E63">
            <v>13</v>
          </cell>
          <cell r="F63">
            <v>5</v>
          </cell>
          <cell r="G63">
            <v>11</v>
          </cell>
          <cell r="H63">
            <v>9</v>
          </cell>
          <cell r="K63">
            <v>13</v>
          </cell>
          <cell r="L63">
            <v>11</v>
          </cell>
          <cell r="M63">
            <v>17</v>
          </cell>
          <cell r="N63">
            <v>22</v>
          </cell>
          <cell r="O63">
            <v>8</v>
          </cell>
          <cell r="P63">
            <v>21</v>
          </cell>
          <cell r="Q63">
            <v>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8"/>
  <sheetViews>
    <sheetView tabSelected="1" workbookViewId="0"/>
  </sheetViews>
  <sheetFormatPr defaultRowHeight="15"/>
  <cols>
    <col min="1" max="1" width="21.44140625" style="2" customWidth="1"/>
    <col min="2" max="7" width="8.5546875" style="2" customWidth="1"/>
    <col min="8" max="11" width="8.5546875" customWidth="1"/>
    <col min="257" max="257" width="21.44140625" customWidth="1"/>
    <col min="258" max="267" width="8.5546875" customWidth="1"/>
    <col min="513" max="513" width="21.44140625" customWidth="1"/>
    <col min="514" max="523" width="8.5546875" customWidth="1"/>
    <col min="769" max="769" width="21.44140625" customWidth="1"/>
    <col min="770" max="779" width="8.5546875" customWidth="1"/>
    <col min="1025" max="1025" width="21.44140625" customWidth="1"/>
    <col min="1026" max="1035" width="8.5546875" customWidth="1"/>
    <col min="1281" max="1281" width="21.44140625" customWidth="1"/>
    <col min="1282" max="1291" width="8.5546875" customWidth="1"/>
    <col min="1537" max="1537" width="21.44140625" customWidth="1"/>
    <col min="1538" max="1547" width="8.5546875" customWidth="1"/>
    <col min="1793" max="1793" width="21.44140625" customWidth="1"/>
    <col min="1794" max="1803" width="8.5546875" customWidth="1"/>
    <col min="2049" max="2049" width="21.44140625" customWidth="1"/>
    <col min="2050" max="2059" width="8.5546875" customWidth="1"/>
    <col min="2305" max="2305" width="21.44140625" customWidth="1"/>
    <col min="2306" max="2315" width="8.5546875" customWidth="1"/>
    <col min="2561" max="2561" width="21.44140625" customWidth="1"/>
    <col min="2562" max="2571" width="8.5546875" customWidth="1"/>
    <col min="2817" max="2817" width="21.44140625" customWidth="1"/>
    <col min="2818" max="2827" width="8.5546875" customWidth="1"/>
    <col min="3073" max="3073" width="21.44140625" customWidth="1"/>
    <col min="3074" max="3083" width="8.5546875" customWidth="1"/>
    <col min="3329" max="3329" width="21.44140625" customWidth="1"/>
    <col min="3330" max="3339" width="8.5546875" customWidth="1"/>
    <col min="3585" max="3585" width="21.44140625" customWidth="1"/>
    <col min="3586" max="3595" width="8.5546875" customWidth="1"/>
    <col min="3841" max="3841" width="21.44140625" customWidth="1"/>
    <col min="3842" max="3851" width="8.5546875" customWidth="1"/>
    <col min="4097" max="4097" width="21.44140625" customWidth="1"/>
    <col min="4098" max="4107" width="8.5546875" customWidth="1"/>
    <col min="4353" max="4353" width="21.44140625" customWidth="1"/>
    <col min="4354" max="4363" width="8.5546875" customWidth="1"/>
    <col min="4609" max="4609" width="21.44140625" customWidth="1"/>
    <col min="4610" max="4619" width="8.5546875" customWidth="1"/>
    <col min="4865" max="4865" width="21.44140625" customWidth="1"/>
    <col min="4866" max="4875" width="8.5546875" customWidth="1"/>
    <col min="5121" max="5121" width="21.44140625" customWidth="1"/>
    <col min="5122" max="5131" width="8.5546875" customWidth="1"/>
    <col min="5377" max="5377" width="21.44140625" customWidth="1"/>
    <col min="5378" max="5387" width="8.5546875" customWidth="1"/>
    <col min="5633" max="5633" width="21.44140625" customWidth="1"/>
    <col min="5634" max="5643" width="8.5546875" customWidth="1"/>
    <col min="5889" max="5889" width="21.44140625" customWidth="1"/>
    <col min="5890" max="5899" width="8.5546875" customWidth="1"/>
    <col min="6145" max="6145" width="21.44140625" customWidth="1"/>
    <col min="6146" max="6155" width="8.5546875" customWidth="1"/>
    <col min="6401" max="6401" width="21.44140625" customWidth="1"/>
    <col min="6402" max="6411" width="8.5546875" customWidth="1"/>
    <col min="6657" max="6657" width="21.44140625" customWidth="1"/>
    <col min="6658" max="6667" width="8.5546875" customWidth="1"/>
    <col min="6913" max="6913" width="21.44140625" customWidth="1"/>
    <col min="6914" max="6923" width="8.5546875" customWidth="1"/>
    <col min="7169" max="7169" width="21.44140625" customWidth="1"/>
    <col min="7170" max="7179" width="8.5546875" customWidth="1"/>
    <col min="7425" max="7425" width="21.44140625" customWidth="1"/>
    <col min="7426" max="7435" width="8.5546875" customWidth="1"/>
    <col min="7681" max="7681" width="21.44140625" customWidth="1"/>
    <col min="7682" max="7691" width="8.5546875" customWidth="1"/>
    <col min="7937" max="7937" width="21.44140625" customWidth="1"/>
    <col min="7938" max="7947" width="8.5546875" customWidth="1"/>
    <col min="8193" max="8193" width="21.44140625" customWidth="1"/>
    <col min="8194" max="8203" width="8.5546875" customWidth="1"/>
    <col min="8449" max="8449" width="21.44140625" customWidth="1"/>
    <col min="8450" max="8459" width="8.5546875" customWidth="1"/>
    <col min="8705" max="8705" width="21.44140625" customWidth="1"/>
    <col min="8706" max="8715" width="8.5546875" customWidth="1"/>
    <col min="8961" max="8961" width="21.44140625" customWidth="1"/>
    <col min="8962" max="8971" width="8.5546875" customWidth="1"/>
    <col min="9217" max="9217" width="21.44140625" customWidth="1"/>
    <col min="9218" max="9227" width="8.5546875" customWidth="1"/>
    <col min="9473" max="9473" width="21.44140625" customWidth="1"/>
    <col min="9474" max="9483" width="8.5546875" customWidth="1"/>
    <col min="9729" max="9729" width="21.44140625" customWidth="1"/>
    <col min="9730" max="9739" width="8.5546875" customWidth="1"/>
    <col min="9985" max="9985" width="21.44140625" customWidth="1"/>
    <col min="9986" max="9995" width="8.5546875" customWidth="1"/>
    <col min="10241" max="10241" width="21.44140625" customWidth="1"/>
    <col min="10242" max="10251" width="8.5546875" customWidth="1"/>
    <col min="10497" max="10497" width="21.44140625" customWidth="1"/>
    <col min="10498" max="10507" width="8.5546875" customWidth="1"/>
    <col min="10753" max="10753" width="21.44140625" customWidth="1"/>
    <col min="10754" max="10763" width="8.5546875" customWidth="1"/>
    <col min="11009" max="11009" width="21.44140625" customWidth="1"/>
    <col min="11010" max="11019" width="8.5546875" customWidth="1"/>
    <col min="11265" max="11265" width="21.44140625" customWidth="1"/>
    <col min="11266" max="11275" width="8.5546875" customWidth="1"/>
    <col min="11521" max="11521" width="21.44140625" customWidth="1"/>
    <col min="11522" max="11531" width="8.5546875" customWidth="1"/>
    <col min="11777" max="11777" width="21.44140625" customWidth="1"/>
    <col min="11778" max="11787" width="8.5546875" customWidth="1"/>
    <col min="12033" max="12033" width="21.44140625" customWidth="1"/>
    <col min="12034" max="12043" width="8.5546875" customWidth="1"/>
    <col min="12289" max="12289" width="21.44140625" customWidth="1"/>
    <col min="12290" max="12299" width="8.5546875" customWidth="1"/>
    <col min="12545" max="12545" width="21.44140625" customWidth="1"/>
    <col min="12546" max="12555" width="8.5546875" customWidth="1"/>
    <col min="12801" max="12801" width="21.44140625" customWidth="1"/>
    <col min="12802" max="12811" width="8.5546875" customWidth="1"/>
    <col min="13057" max="13057" width="21.44140625" customWidth="1"/>
    <col min="13058" max="13067" width="8.5546875" customWidth="1"/>
    <col min="13313" max="13313" width="21.44140625" customWidth="1"/>
    <col min="13314" max="13323" width="8.5546875" customWidth="1"/>
    <col min="13569" max="13569" width="21.44140625" customWidth="1"/>
    <col min="13570" max="13579" width="8.5546875" customWidth="1"/>
    <col min="13825" max="13825" width="21.44140625" customWidth="1"/>
    <col min="13826" max="13835" width="8.5546875" customWidth="1"/>
    <col min="14081" max="14081" width="21.44140625" customWidth="1"/>
    <col min="14082" max="14091" width="8.5546875" customWidth="1"/>
    <col min="14337" max="14337" width="21.44140625" customWidth="1"/>
    <col min="14338" max="14347" width="8.5546875" customWidth="1"/>
    <col min="14593" max="14593" width="21.44140625" customWidth="1"/>
    <col min="14594" max="14603" width="8.5546875" customWidth="1"/>
    <col min="14849" max="14849" width="21.44140625" customWidth="1"/>
    <col min="14850" max="14859" width="8.5546875" customWidth="1"/>
    <col min="15105" max="15105" width="21.44140625" customWidth="1"/>
    <col min="15106" max="15115" width="8.5546875" customWidth="1"/>
    <col min="15361" max="15361" width="21.44140625" customWidth="1"/>
    <col min="15362" max="15371" width="8.5546875" customWidth="1"/>
    <col min="15617" max="15617" width="21.44140625" customWidth="1"/>
    <col min="15618" max="15627" width="8.5546875" customWidth="1"/>
    <col min="15873" max="15873" width="21.44140625" customWidth="1"/>
    <col min="15874" max="15883" width="8.5546875" customWidth="1"/>
    <col min="16129" max="16129" width="21.44140625" customWidth="1"/>
    <col min="16130" max="16139" width="8.5546875" customWidth="1"/>
  </cols>
  <sheetData>
    <row r="2" spans="1:17" ht="15.75">
      <c r="A2" s="1" t="s">
        <v>0</v>
      </c>
    </row>
    <row r="3" spans="1:17" ht="13.5" customHeight="1"/>
    <row r="4" spans="1:17" ht="13.5" customHeight="1">
      <c r="A4" s="3" t="s">
        <v>1</v>
      </c>
    </row>
    <row r="5" spans="1:17" ht="13.5" customHeight="1"/>
    <row r="6" spans="1:17" ht="13.5" customHeight="1">
      <c r="A6" s="4"/>
      <c r="B6" s="199" t="s">
        <v>2</v>
      </c>
      <c r="C6" s="197"/>
      <c r="D6" s="197" t="s">
        <v>3</v>
      </c>
      <c r="E6" s="198"/>
      <c r="F6" s="197" t="s">
        <v>4</v>
      </c>
      <c r="G6" s="198"/>
      <c r="H6" s="197" t="s">
        <v>5</v>
      </c>
      <c r="I6" s="198"/>
      <c r="J6" s="197" t="s">
        <v>6</v>
      </c>
      <c r="K6" s="197"/>
      <c r="L6" s="200" t="s">
        <v>7</v>
      </c>
      <c r="M6" s="200"/>
      <c r="N6" s="197" t="s">
        <v>8</v>
      </c>
      <c r="O6" s="198"/>
    </row>
    <row r="7" spans="1:17" ht="13.5" customHeight="1">
      <c r="A7" s="5"/>
      <c r="B7" s="6" t="s">
        <v>9</v>
      </c>
      <c r="C7" s="7" t="s">
        <v>10</v>
      </c>
      <c r="D7" s="7" t="s">
        <v>9</v>
      </c>
      <c r="E7" s="7" t="s">
        <v>10</v>
      </c>
      <c r="F7" s="7" t="s">
        <v>9</v>
      </c>
      <c r="G7" s="7" t="s">
        <v>10</v>
      </c>
      <c r="H7" s="7" t="s">
        <v>9</v>
      </c>
      <c r="I7" s="8" t="s">
        <v>10</v>
      </c>
      <c r="J7" s="7" t="s">
        <v>9</v>
      </c>
      <c r="K7" s="8" t="s">
        <v>10</v>
      </c>
      <c r="L7" s="7" t="s">
        <v>9</v>
      </c>
      <c r="M7" s="8" t="s">
        <v>10</v>
      </c>
      <c r="N7" s="7" t="s">
        <v>9</v>
      </c>
      <c r="O7" s="8" t="s">
        <v>10</v>
      </c>
    </row>
    <row r="8" spans="1:17" ht="13.5" customHeight="1">
      <c r="A8" s="9" t="s">
        <v>11</v>
      </c>
      <c r="B8" s="10">
        <v>52575</v>
      </c>
      <c r="C8" s="11">
        <f>B8/B$13</f>
        <v>0.65894193289633651</v>
      </c>
      <c r="D8" s="10">
        <v>58366</v>
      </c>
      <c r="E8" s="11">
        <f>D8/D$13</f>
        <v>0.67071937485635491</v>
      </c>
      <c r="F8" s="10">
        <v>65319</v>
      </c>
      <c r="G8" s="11">
        <f>F8/F$13</f>
        <v>0.66067545288114338</v>
      </c>
      <c r="H8" s="10">
        <v>72314</v>
      </c>
      <c r="I8" s="11">
        <f>H8/H$13</f>
        <v>0.66117470650623555</v>
      </c>
      <c r="J8" s="10">
        <v>69397</v>
      </c>
      <c r="K8" s="11">
        <f>J8/J$13</f>
        <v>0.68076987217845963</v>
      </c>
      <c r="L8" s="10">
        <v>63078</v>
      </c>
      <c r="M8" s="11">
        <f>L8/L$13</f>
        <v>0.67453001689586589</v>
      </c>
      <c r="N8" s="10">
        <v>76526</v>
      </c>
      <c r="O8" s="11">
        <f>N8/N$13</f>
        <v>0.69938493314689409</v>
      </c>
    </row>
    <row r="9" spans="1:17" ht="13.5" customHeight="1">
      <c r="A9" s="12" t="s">
        <v>12</v>
      </c>
      <c r="B9" s="10">
        <v>22864</v>
      </c>
      <c r="C9" s="11">
        <f t="shared" ref="C9:E12" si="0">B9/B$13</f>
        <v>0.28656297391805685</v>
      </c>
      <c r="D9" s="10">
        <v>23751</v>
      </c>
      <c r="E9" s="11">
        <f t="shared" si="0"/>
        <v>0.27293725580326361</v>
      </c>
      <c r="F9" s="10">
        <v>28183</v>
      </c>
      <c r="G9" s="11">
        <f>F9/F$13</f>
        <v>0.28505972670355123</v>
      </c>
      <c r="H9" s="10">
        <v>31196</v>
      </c>
      <c r="I9" s="11">
        <f>H9/H$13</f>
        <v>0.28522839483597262</v>
      </c>
      <c r="J9" s="10">
        <v>27559</v>
      </c>
      <c r="K9" s="11">
        <f>J9/J$13</f>
        <v>0.27034795318769067</v>
      </c>
      <c r="L9" s="10">
        <v>25365</v>
      </c>
      <c r="M9" s="11">
        <f>L9/L$13</f>
        <v>0.27124280856342364</v>
      </c>
      <c r="N9" s="10">
        <v>27570</v>
      </c>
      <c r="O9" s="11">
        <f>N9/N$13</f>
        <v>0.2519672086200751</v>
      </c>
    </row>
    <row r="10" spans="1:17" ht="13.5" customHeight="1">
      <c r="A10" s="12" t="s">
        <v>13</v>
      </c>
      <c r="B10" s="10">
        <v>2372</v>
      </c>
      <c r="C10" s="11">
        <f t="shared" si="0"/>
        <v>2.972915387218469E-2</v>
      </c>
      <c r="D10" s="10">
        <v>2338</v>
      </c>
      <c r="E10" s="11">
        <f t="shared" si="0"/>
        <v>2.6867386807630431E-2</v>
      </c>
      <c r="F10" s="10">
        <v>2557</v>
      </c>
      <c r="G10" s="11">
        <f>F10/F$13</f>
        <v>2.5863028108468952E-2</v>
      </c>
      <c r="H10" s="10">
        <v>2248</v>
      </c>
      <c r="I10" s="11">
        <f>H10/H$13</f>
        <v>2.0553706615952894E-2</v>
      </c>
      <c r="J10" s="10">
        <v>1784</v>
      </c>
      <c r="K10" s="11">
        <f>J10/J$13</f>
        <v>1.750066216070395E-2</v>
      </c>
      <c r="L10" s="10">
        <v>1427</v>
      </c>
      <c r="M10" s="11">
        <f>L10/L$13</f>
        <v>1.5259747203627265E-2</v>
      </c>
      <c r="N10" s="10">
        <v>1296</v>
      </c>
      <c r="O10" s="11">
        <f>N10/N$13</f>
        <v>1.1844378033065555E-2</v>
      </c>
    </row>
    <row r="11" spans="1:17" ht="13.5" customHeight="1">
      <c r="A11" s="12" t="s">
        <v>14</v>
      </c>
      <c r="B11" s="10">
        <v>1952</v>
      </c>
      <c r="C11" s="11">
        <f t="shared" si="0"/>
        <v>2.446513843107273E-2</v>
      </c>
      <c r="D11" s="10">
        <v>2505</v>
      </c>
      <c r="E11" s="11">
        <f t="shared" si="0"/>
        <v>2.8786485865318318E-2</v>
      </c>
      <c r="F11" s="10">
        <v>2761</v>
      </c>
      <c r="G11" s="11">
        <f>F11/F$13</f>
        <v>2.7926406182042542E-2</v>
      </c>
      <c r="H11" s="10">
        <v>3535</v>
      </c>
      <c r="I11" s="11">
        <f>H11/H$13</f>
        <v>3.2320886515744433E-2</v>
      </c>
      <c r="J11" s="10">
        <v>3115</v>
      </c>
      <c r="K11" s="11">
        <f>J11/J$13</f>
        <v>3.0557490263785205E-2</v>
      </c>
      <c r="L11" s="10">
        <v>3601</v>
      </c>
      <c r="M11" s="11">
        <f>L11/L$13</f>
        <v>3.8507603139636845E-2</v>
      </c>
      <c r="N11" s="10">
        <v>3980</v>
      </c>
      <c r="O11" s="11">
        <f>N11/N$13</f>
        <v>3.6373938712655027E-2</v>
      </c>
    </row>
    <row r="12" spans="1:17" ht="13.5" customHeight="1" thickBot="1">
      <c r="A12" s="12" t="s">
        <v>15</v>
      </c>
      <c r="B12" s="10">
        <v>24</v>
      </c>
      <c r="C12" s="11">
        <f t="shared" si="0"/>
        <v>3.0080088234925491E-4</v>
      </c>
      <c r="D12" s="10">
        <v>60</v>
      </c>
      <c r="E12" s="11">
        <f t="shared" si="0"/>
        <v>6.8949666743277403E-4</v>
      </c>
      <c r="F12" s="10">
        <v>47</v>
      </c>
      <c r="G12" s="11">
        <f>F12/F$13</f>
        <v>4.7538612479391506E-4</v>
      </c>
      <c r="H12" s="10">
        <v>79</v>
      </c>
      <c r="I12" s="11">
        <f>H12/H$13</f>
        <v>7.2230552609442997E-4</v>
      </c>
      <c r="J12" s="10">
        <v>84</v>
      </c>
      <c r="K12" s="11">
        <f>J12/J$13</f>
        <v>8.2402220936049996E-4</v>
      </c>
      <c r="L12" s="10">
        <v>43</v>
      </c>
      <c r="M12" s="11">
        <f>L12/L$13</f>
        <v>4.5982419744637165E-4</v>
      </c>
      <c r="N12" s="10">
        <v>47</v>
      </c>
      <c r="O12" s="11">
        <f>N12/N$13</f>
        <v>4.2954148731024774E-4</v>
      </c>
    </row>
    <row r="13" spans="1:17" ht="13.5" customHeight="1" thickTop="1" thickBot="1">
      <c r="A13" s="13" t="s">
        <v>16</v>
      </c>
      <c r="B13" s="14">
        <f>SUM(B8:B12)</f>
        <v>79787</v>
      </c>
      <c r="C13" s="15"/>
      <c r="D13" s="14">
        <f>SUM(D8:D12)</f>
        <v>87020</v>
      </c>
      <c r="E13" s="15"/>
      <c r="F13" s="14">
        <f>SUM(F8:F12)</f>
        <v>98867</v>
      </c>
      <c r="G13" s="16"/>
      <c r="H13" s="14">
        <f>SUM(H8:H12)</f>
        <v>109372</v>
      </c>
      <c r="I13" s="16"/>
      <c r="J13" s="14">
        <f>SUM(J8:J12)</f>
        <v>101939</v>
      </c>
      <c r="K13" s="16"/>
      <c r="L13" s="14">
        <f>SUM(L8:L12)</f>
        <v>93514</v>
      </c>
      <c r="M13" s="16"/>
      <c r="N13" s="14">
        <f>SUM(N8:N12)</f>
        <v>109419</v>
      </c>
      <c r="O13" s="16"/>
    </row>
    <row r="14" spans="1:17" ht="13.5" customHeight="1" thickTop="1">
      <c r="M14" s="17"/>
    </row>
    <row r="15" spans="1:17" ht="13.5" customHeight="1">
      <c r="A15" s="23" t="s">
        <v>18</v>
      </c>
      <c r="J15" s="24"/>
      <c r="K15" s="25"/>
      <c r="L15" s="24"/>
      <c r="M15" s="25"/>
      <c r="N15" s="24"/>
      <c r="O15" s="25"/>
      <c r="P15" s="24"/>
      <c r="Q15" s="25"/>
    </row>
    <row r="16" spans="1:17" ht="13.5" customHeight="1">
      <c r="A16" s="23" t="s">
        <v>19</v>
      </c>
    </row>
    <row r="17" spans="1:17" ht="13.5" customHeight="1">
      <c r="A17" s="23"/>
    </row>
    <row r="18" spans="1:17" ht="13.5" customHeight="1"/>
    <row r="19" spans="1:17" ht="13.5" customHeight="1">
      <c r="A19" s="3" t="s">
        <v>20</v>
      </c>
    </row>
    <row r="20" spans="1:17" ht="13.5" customHeight="1"/>
    <row r="21" spans="1:17" ht="13.5" customHeight="1">
      <c r="B21" s="26" t="s">
        <v>17</v>
      </c>
      <c r="C21" s="26"/>
      <c r="D21" s="26" t="s">
        <v>2</v>
      </c>
      <c r="E21" s="26"/>
      <c r="F21" s="26" t="s">
        <v>3</v>
      </c>
      <c r="G21" s="26"/>
      <c r="H21" s="196" t="s">
        <v>4</v>
      </c>
      <c r="I21" s="196"/>
      <c r="J21" s="196" t="s">
        <v>5</v>
      </c>
      <c r="K21" s="196"/>
      <c r="L21" s="196" t="s">
        <v>6</v>
      </c>
      <c r="M21" s="196"/>
      <c r="N21" s="196" t="s">
        <v>7</v>
      </c>
      <c r="O21" s="196"/>
      <c r="P21" s="196" t="s">
        <v>8</v>
      </c>
      <c r="Q21" s="196"/>
    </row>
    <row r="22" spans="1:17" ht="13.5" customHeight="1">
      <c r="B22" s="27" t="s">
        <v>21</v>
      </c>
      <c r="C22" s="27" t="s">
        <v>10</v>
      </c>
      <c r="D22" s="27" t="s">
        <v>21</v>
      </c>
      <c r="E22" s="27" t="s">
        <v>10</v>
      </c>
      <c r="F22" s="27" t="s">
        <v>21</v>
      </c>
      <c r="G22" s="27" t="s">
        <v>10</v>
      </c>
      <c r="H22" s="27" t="s">
        <v>21</v>
      </c>
      <c r="I22" s="27" t="s">
        <v>10</v>
      </c>
      <c r="J22" s="27" t="s">
        <v>21</v>
      </c>
      <c r="K22" s="27" t="s">
        <v>10</v>
      </c>
      <c r="L22" s="27" t="s">
        <v>21</v>
      </c>
      <c r="M22" s="27" t="s">
        <v>10</v>
      </c>
      <c r="N22" s="27" t="s">
        <v>21</v>
      </c>
      <c r="O22" s="27" t="s">
        <v>10</v>
      </c>
      <c r="P22" s="27" t="s">
        <v>21</v>
      </c>
      <c r="Q22" s="27" t="s">
        <v>10</v>
      </c>
    </row>
    <row r="23" spans="1:17" ht="13.5" customHeight="1">
      <c r="A23" s="28" t="s">
        <v>22</v>
      </c>
      <c r="B23" s="29">
        <v>44836</v>
      </c>
      <c r="C23" s="25">
        <f>B23/$B$25</f>
        <v>0.65045698534745389</v>
      </c>
      <c r="D23" s="29">
        <v>51974</v>
      </c>
      <c r="E23" s="25">
        <f>D23/$D$25</f>
        <v>0.6888352860096485</v>
      </c>
      <c r="F23" s="29">
        <v>56438</v>
      </c>
      <c r="G23" s="25">
        <f>F23/$F$25</f>
        <v>0.71874482635660886</v>
      </c>
      <c r="H23" s="29">
        <v>61677</v>
      </c>
      <c r="I23" s="25">
        <f>H23/$H$25</f>
        <v>0.71797588005215129</v>
      </c>
      <c r="J23" s="29">
        <v>68154</v>
      </c>
      <c r="K23" s="25">
        <f>J23/$J$25</f>
        <v>0.71547497821682393</v>
      </c>
      <c r="L23" s="29">
        <v>66860</v>
      </c>
      <c r="M23" s="25">
        <f>L23/$L$25</f>
        <v>0.73098200424201343</v>
      </c>
      <c r="N23" s="29">
        <v>60853</v>
      </c>
      <c r="O23" s="25">
        <f>N23/$N$25</f>
        <v>0.74061948518225518</v>
      </c>
      <c r="P23" s="29">
        <v>67380</v>
      </c>
      <c r="Q23" s="25">
        <f>P23/P$25</f>
        <v>0.74439878032613016</v>
      </c>
    </row>
    <row r="24" spans="1:17" ht="13.5" customHeight="1" thickBot="1">
      <c r="A24" s="30" t="s">
        <v>23</v>
      </c>
      <c r="B24" s="29">
        <v>24094</v>
      </c>
      <c r="C24" s="25">
        <f>B24/$B$25</f>
        <v>0.34954301465254606</v>
      </c>
      <c r="D24" s="29">
        <v>23478</v>
      </c>
      <c r="E24" s="25">
        <f>D24/$D$25</f>
        <v>0.3111647139903515</v>
      </c>
      <c r="F24" s="29">
        <v>22085</v>
      </c>
      <c r="G24" s="25">
        <f>F24/$F$25</f>
        <v>0.28125517364339109</v>
      </c>
      <c r="H24" s="29">
        <v>24227</v>
      </c>
      <c r="I24" s="25">
        <f>H24/$H$25</f>
        <v>0.28202411994784876</v>
      </c>
      <c r="J24" s="29">
        <v>27103</v>
      </c>
      <c r="K24" s="25">
        <f>J24/$J$25</f>
        <v>0.28452502178317601</v>
      </c>
      <c r="L24" s="29">
        <v>24606</v>
      </c>
      <c r="M24" s="25">
        <f>L24/$L$25</f>
        <v>0.26901799575798657</v>
      </c>
      <c r="N24" s="29">
        <v>21312</v>
      </c>
      <c r="O24" s="25">
        <f>N24/$N$25</f>
        <v>0.25938051481774477</v>
      </c>
      <c r="P24" s="29">
        <v>23136</v>
      </c>
      <c r="Q24" s="25">
        <f>P24/P$25</f>
        <v>0.25560121967386984</v>
      </c>
    </row>
    <row r="25" spans="1:17" ht="13.5" customHeight="1" thickTop="1" thickBot="1">
      <c r="A25" s="31" t="s">
        <v>16</v>
      </c>
      <c r="B25" s="32">
        <f>SUM(B23:B24)</f>
        <v>68930</v>
      </c>
      <c r="C25" s="33"/>
      <c r="D25" s="32">
        <f>SUM(D23:D24)</f>
        <v>75452</v>
      </c>
      <c r="E25" s="33"/>
      <c r="F25" s="32">
        <f>SUM(F23:F24)</f>
        <v>78523</v>
      </c>
      <c r="G25" s="33"/>
      <c r="H25" s="32">
        <f>SUM(H23:H24)</f>
        <v>85904</v>
      </c>
      <c r="I25" s="33"/>
      <c r="J25" s="32">
        <f>SUM(J23:J24)</f>
        <v>95257</v>
      </c>
      <c r="K25" s="33"/>
      <c r="L25" s="32">
        <f>SUM(L23:L24)</f>
        <v>91466</v>
      </c>
      <c r="M25" s="33"/>
      <c r="N25" s="32">
        <f>SUM(N23:N24)</f>
        <v>82165</v>
      </c>
      <c r="O25" s="33"/>
      <c r="P25" s="32">
        <f>SUM(P23:P24)</f>
        <v>90516</v>
      </c>
      <c r="Q25" s="33"/>
    </row>
    <row r="26" spans="1:17" ht="13.5" customHeight="1" thickTop="1">
      <c r="A26" s="34"/>
      <c r="B26" s="21"/>
      <c r="C26" s="22"/>
      <c r="D26" s="21"/>
      <c r="E26" s="22"/>
      <c r="F26" s="22"/>
      <c r="G26" s="22"/>
      <c r="K26" s="24"/>
    </row>
    <row r="27" spans="1:17" ht="13.5" customHeight="1">
      <c r="J27" s="24"/>
      <c r="K27" s="25"/>
      <c r="L27" s="35"/>
    </row>
    <row r="28" spans="1:17" ht="13.5" customHeight="1">
      <c r="A28" s="3" t="s">
        <v>24</v>
      </c>
      <c r="I28" s="24"/>
      <c r="J28" s="24"/>
      <c r="K28" s="24"/>
    </row>
    <row r="29" spans="1:17" ht="13.5" customHeight="1">
      <c r="A29" s="3"/>
      <c r="P29" s="24"/>
    </row>
    <row r="30" spans="1:17" ht="13.5" customHeight="1">
      <c r="P30" s="24"/>
    </row>
    <row r="31" spans="1:17" ht="13.5" customHeight="1">
      <c r="A31" s="36"/>
      <c r="B31" s="196" t="s">
        <v>3</v>
      </c>
      <c r="C31" s="196"/>
      <c r="D31" s="196" t="s">
        <v>4</v>
      </c>
      <c r="E31" s="196"/>
      <c r="F31" s="196" t="s">
        <v>5</v>
      </c>
      <c r="G31" s="196"/>
      <c r="H31" s="196" t="s">
        <v>6</v>
      </c>
      <c r="I31" s="196"/>
      <c r="J31" s="196" t="s">
        <v>7</v>
      </c>
      <c r="K31" s="196"/>
      <c r="L31" s="196" t="s">
        <v>8</v>
      </c>
      <c r="M31" s="196"/>
    </row>
    <row r="32" spans="1:17" ht="13.5" customHeight="1">
      <c r="A32" s="36"/>
      <c r="B32" s="27" t="s">
        <v>21</v>
      </c>
      <c r="C32" s="27" t="s">
        <v>10</v>
      </c>
      <c r="D32" s="27" t="s">
        <v>21</v>
      </c>
      <c r="E32" s="27" t="s">
        <v>10</v>
      </c>
      <c r="F32" s="27" t="s">
        <v>21</v>
      </c>
      <c r="G32" s="27" t="s">
        <v>10</v>
      </c>
      <c r="H32" s="27" t="s">
        <v>21</v>
      </c>
      <c r="I32" s="27" t="s">
        <v>10</v>
      </c>
      <c r="J32" s="27" t="s">
        <v>21</v>
      </c>
      <c r="K32" s="27" t="s">
        <v>10</v>
      </c>
      <c r="L32" s="27" t="s">
        <v>21</v>
      </c>
      <c r="M32" s="27" t="s">
        <v>10</v>
      </c>
    </row>
    <row r="33" spans="1:14" ht="39" customHeight="1">
      <c r="A33" s="37" t="s">
        <v>25</v>
      </c>
      <c r="B33" s="29">
        <v>16197</v>
      </c>
      <c r="C33" s="38">
        <f t="shared" ref="C33:G43" si="1">B33/B$44</f>
        <v>0.20627077416807815</v>
      </c>
      <c r="D33" s="29">
        <v>17735</v>
      </c>
      <c r="E33" s="38">
        <f t="shared" si="1"/>
        <v>0.20645138759545539</v>
      </c>
      <c r="F33" s="29">
        <v>20165</v>
      </c>
      <c r="G33" s="38">
        <f t="shared" si="1"/>
        <v>0.21169047943983119</v>
      </c>
      <c r="H33" s="29">
        <v>18139</v>
      </c>
      <c r="I33" s="38">
        <f t="shared" ref="I33:I43" si="2">H33/H$44</f>
        <v>0.19831412765399165</v>
      </c>
      <c r="J33" s="29">
        <v>15341</v>
      </c>
      <c r="K33" s="38">
        <f t="shared" ref="K33:K43" si="3">J33/J$44</f>
        <v>0.18670966956733404</v>
      </c>
      <c r="L33" s="29">
        <v>16189</v>
      </c>
      <c r="M33" s="38">
        <f t="shared" ref="M33:M43" si="4">L33/L$44</f>
        <v>0.17885235759423748</v>
      </c>
    </row>
    <row r="34" spans="1:14" ht="13.5" customHeight="1">
      <c r="A34" s="39" t="s">
        <v>26</v>
      </c>
      <c r="B34" s="40">
        <v>8657</v>
      </c>
      <c r="C34" s="41">
        <f t="shared" si="1"/>
        <v>0.11024795282910739</v>
      </c>
      <c r="D34" s="40">
        <v>9642</v>
      </c>
      <c r="E34" s="41">
        <f t="shared" si="1"/>
        <v>0.1122415719873347</v>
      </c>
      <c r="F34" s="40">
        <v>11000</v>
      </c>
      <c r="G34" s="41">
        <f t="shared" si="1"/>
        <v>0.11547707780005668</v>
      </c>
      <c r="H34" s="40">
        <v>10290</v>
      </c>
      <c r="I34" s="41">
        <f t="shared" si="2"/>
        <v>0.11250081997682199</v>
      </c>
      <c r="J34" s="40">
        <v>9124</v>
      </c>
      <c r="K34" s="41">
        <f t="shared" si="3"/>
        <v>0.11104484877989411</v>
      </c>
      <c r="L34" s="42">
        <v>10110</v>
      </c>
      <c r="M34" s="41">
        <f t="shared" si="4"/>
        <v>0.11169296036059922</v>
      </c>
    </row>
    <row r="35" spans="1:14" ht="13.5" customHeight="1">
      <c r="A35" s="36" t="s">
        <v>27</v>
      </c>
      <c r="B35" s="43">
        <v>2702</v>
      </c>
      <c r="C35" s="38">
        <f t="shared" si="1"/>
        <v>3.4410300166830103E-2</v>
      </c>
      <c r="D35" s="43">
        <v>3067</v>
      </c>
      <c r="E35" s="38">
        <f t="shared" si="1"/>
        <v>3.5702644812814308E-2</v>
      </c>
      <c r="F35" s="43">
        <v>3140</v>
      </c>
      <c r="G35" s="38">
        <f t="shared" si="1"/>
        <v>3.2963456753834365E-2</v>
      </c>
      <c r="H35" s="43">
        <v>3030</v>
      </c>
      <c r="I35" s="38">
        <f t="shared" si="2"/>
        <v>3.3127063608335339E-2</v>
      </c>
      <c r="J35" s="43">
        <v>2741</v>
      </c>
      <c r="K35" s="38">
        <f t="shared" si="3"/>
        <v>3.3359703036572749E-2</v>
      </c>
      <c r="L35" s="29">
        <v>3397</v>
      </c>
      <c r="M35" s="38">
        <f t="shared" si="4"/>
        <v>3.752927659198374E-2</v>
      </c>
    </row>
    <row r="36" spans="1:14" ht="13.5" customHeight="1">
      <c r="A36" s="36" t="s">
        <v>28</v>
      </c>
      <c r="B36" s="43">
        <v>204</v>
      </c>
      <c r="C36" s="38">
        <f t="shared" si="1"/>
        <v>2.597964927473479E-3</v>
      </c>
      <c r="D36" s="43">
        <v>227</v>
      </c>
      <c r="E36" s="38">
        <f t="shared" si="1"/>
        <v>2.6424846340100576E-3</v>
      </c>
      <c r="F36" s="43">
        <v>249</v>
      </c>
      <c r="G36" s="38">
        <f t="shared" si="1"/>
        <v>2.6139811247467377E-3</v>
      </c>
      <c r="H36" s="43">
        <v>185</v>
      </c>
      <c r="I36" s="38">
        <f t="shared" si="2"/>
        <v>2.022609494238296E-3</v>
      </c>
      <c r="J36" s="43">
        <v>128</v>
      </c>
      <c r="K36" s="38">
        <f t="shared" si="3"/>
        <v>1.557840929836305E-3</v>
      </c>
      <c r="L36" s="29">
        <v>137</v>
      </c>
      <c r="M36" s="38">
        <f t="shared" si="4"/>
        <v>1.5135445667064386E-3</v>
      </c>
    </row>
    <row r="37" spans="1:14" ht="13.5" customHeight="1">
      <c r="A37" s="36" t="s">
        <v>29</v>
      </c>
      <c r="B37" s="43">
        <v>1785</v>
      </c>
      <c r="C37" s="38">
        <f t="shared" si="1"/>
        <v>2.2732193115392943E-2</v>
      </c>
      <c r="D37" s="43">
        <v>2058</v>
      </c>
      <c r="E37" s="38">
        <f t="shared" si="1"/>
        <v>2.3956975228161669E-2</v>
      </c>
      <c r="F37" s="43">
        <v>2474</v>
      </c>
      <c r="G37" s="38">
        <f t="shared" si="1"/>
        <v>2.5971844588849113E-2</v>
      </c>
      <c r="H37" s="43">
        <v>2281</v>
      </c>
      <c r="I37" s="38">
        <f t="shared" si="2"/>
        <v>2.4938228412743534E-2</v>
      </c>
      <c r="J37" s="43">
        <v>2175</v>
      </c>
      <c r="K37" s="38">
        <f t="shared" si="3"/>
        <v>2.6471125174952839E-2</v>
      </c>
      <c r="L37" s="29">
        <v>2349</v>
      </c>
      <c r="M37" s="38">
        <f t="shared" si="4"/>
        <v>2.5951213045207477E-2</v>
      </c>
    </row>
    <row r="38" spans="1:14" ht="13.5" customHeight="1" thickBot="1">
      <c r="A38" s="36" t="s">
        <v>30</v>
      </c>
      <c r="B38" s="43">
        <v>1197</v>
      </c>
      <c r="C38" s="38">
        <f t="shared" si="1"/>
        <v>1.5243941265616444E-2</v>
      </c>
      <c r="D38" s="43">
        <v>1140</v>
      </c>
      <c r="E38" s="38">
        <f t="shared" si="1"/>
        <v>1.3270627677407339E-2</v>
      </c>
      <c r="F38" s="43">
        <v>1075</v>
      </c>
      <c r="G38" s="38">
        <f t="shared" si="1"/>
        <v>1.1285259875914631E-2</v>
      </c>
      <c r="H38" s="43">
        <v>971</v>
      </c>
      <c r="I38" s="38">
        <f t="shared" si="2"/>
        <v>1.061596658867776E-2</v>
      </c>
      <c r="J38" s="43">
        <v>927</v>
      </c>
      <c r="K38" s="38">
        <f t="shared" si="3"/>
        <v>1.1282176109048865E-2</v>
      </c>
      <c r="L38" s="29">
        <v>1064</v>
      </c>
      <c r="M38" s="38">
        <f t="shared" si="4"/>
        <v>1.1754827875734676E-2</v>
      </c>
    </row>
    <row r="39" spans="1:14" ht="13.5" customHeight="1" thickTop="1" thickBot="1">
      <c r="A39" s="44" t="s">
        <v>31</v>
      </c>
      <c r="B39" s="32">
        <f>SUM(B33:B38)-B34</f>
        <v>22085</v>
      </c>
      <c r="C39" s="45">
        <f t="shared" si="1"/>
        <v>0.28125517364339109</v>
      </c>
      <c r="D39" s="32">
        <f>SUM(D33:D38)-D34</f>
        <v>24227</v>
      </c>
      <c r="E39" s="45">
        <f t="shared" si="1"/>
        <v>0.28202411994784876</v>
      </c>
      <c r="F39" s="32">
        <f>SUM(F33:F38)-F34</f>
        <v>27103</v>
      </c>
      <c r="G39" s="45">
        <f t="shared" si="1"/>
        <v>0.28452502178317601</v>
      </c>
      <c r="H39" s="32">
        <f>SUM(H33:H38)-H34</f>
        <v>24606</v>
      </c>
      <c r="I39" s="45">
        <f t="shared" si="2"/>
        <v>0.26901799575798657</v>
      </c>
      <c r="J39" s="32">
        <f>SUM(J33:J38)-J34</f>
        <v>21312</v>
      </c>
      <c r="K39" s="45">
        <f t="shared" si="3"/>
        <v>0.25938051481774477</v>
      </c>
      <c r="L39" s="32">
        <f>SUM(L33:L38)-L34</f>
        <v>23136</v>
      </c>
      <c r="M39" s="45">
        <f t="shared" si="4"/>
        <v>0.25560121967386984</v>
      </c>
    </row>
    <row r="40" spans="1:14" ht="13.5" customHeight="1" thickTop="1">
      <c r="A40" s="46" t="s">
        <v>32</v>
      </c>
      <c r="B40" s="43">
        <v>49725</v>
      </c>
      <c r="C40" s="38">
        <f t="shared" si="1"/>
        <v>0.63325395107166049</v>
      </c>
      <c r="D40" s="43">
        <v>54484</v>
      </c>
      <c r="E40" s="38">
        <f t="shared" si="1"/>
        <v>0.63424287576829952</v>
      </c>
      <c r="F40" s="43">
        <v>60352</v>
      </c>
      <c r="G40" s="38">
        <f t="shared" si="1"/>
        <v>0.63357023630809284</v>
      </c>
      <c r="H40" s="43">
        <v>60338</v>
      </c>
      <c r="I40" s="38">
        <f t="shared" si="2"/>
        <v>0.65967681980189363</v>
      </c>
      <c r="J40" s="43">
        <v>54745</v>
      </c>
      <c r="K40" s="38">
        <f t="shared" si="3"/>
        <v>0.66628126331162907</v>
      </c>
      <c r="L40" s="29">
        <v>60675</v>
      </c>
      <c r="M40" s="38">
        <f t="shared" si="4"/>
        <v>0.67032347872199394</v>
      </c>
      <c r="N40" s="47"/>
    </row>
    <row r="41" spans="1:14" ht="13.5" customHeight="1">
      <c r="A41" s="46" t="s">
        <v>33</v>
      </c>
      <c r="B41" s="43">
        <v>6605</v>
      </c>
      <c r="C41" s="38">
        <f t="shared" si="1"/>
        <v>8.4115482088050642E-2</v>
      </c>
      <c r="D41" s="43">
        <v>7069</v>
      </c>
      <c r="E41" s="38">
        <f t="shared" si="1"/>
        <v>8.2289532501396909E-2</v>
      </c>
      <c r="F41" s="43">
        <v>7685</v>
      </c>
      <c r="G41" s="38">
        <f t="shared" si="1"/>
        <v>8.0676485717585053E-2</v>
      </c>
      <c r="H41" s="43">
        <v>6353</v>
      </c>
      <c r="I41" s="38">
        <f t="shared" si="2"/>
        <v>6.9457503334572415E-2</v>
      </c>
      <c r="J41" s="43">
        <v>5994</v>
      </c>
      <c r="K41" s="38">
        <f t="shared" si="3"/>
        <v>7.2950769792490724E-2</v>
      </c>
      <c r="L41" s="29">
        <v>6585</v>
      </c>
      <c r="M41" s="38">
        <f t="shared" si="4"/>
        <v>7.2749569136948161E-2</v>
      </c>
    </row>
    <row r="42" spans="1:14" ht="13.5" customHeight="1" thickBot="1">
      <c r="A42" s="46" t="s">
        <v>34</v>
      </c>
      <c r="B42" s="43">
        <v>108</v>
      </c>
      <c r="C42" s="38">
        <f t="shared" si="1"/>
        <v>1.3753931968977242E-3</v>
      </c>
      <c r="D42" s="43">
        <v>124</v>
      </c>
      <c r="E42" s="38">
        <f t="shared" si="1"/>
        <v>1.4434717824548333E-3</v>
      </c>
      <c r="F42" s="43">
        <v>117</v>
      </c>
      <c r="G42" s="38">
        <f t="shared" si="1"/>
        <v>1.2282561911460576E-3</v>
      </c>
      <c r="H42" s="43">
        <v>169</v>
      </c>
      <c r="I42" s="38">
        <f t="shared" si="2"/>
        <v>1.8476811055474166E-3</v>
      </c>
      <c r="J42" s="43">
        <v>114</v>
      </c>
      <c r="K42" s="38">
        <f t="shared" si="3"/>
        <v>1.3874520781354592E-3</v>
      </c>
      <c r="L42" s="29">
        <v>120</v>
      </c>
      <c r="M42" s="38">
        <f t="shared" si="4"/>
        <v>1.3257324671881213E-3</v>
      </c>
    </row>
    <row r="43" spans="1:14" ht="13.5" customHeight="1" thickTop="1" thickBot="1">
      <c r="A43" s="44" t="s">
        <v>22</v>
      </c>
      <c r="B43" s="32">
        <f>SUM(B40:B42)</f>
        <v>56438</v>
      </c>
      <c r="C43" s="45">
        <f t="shared" si="1"/>
        <v>0.71874482635660886</v>
      </c>
      <c r="D43" s="32">
        <f>SUM(D40:D42)</f>
        <v>61677</v>
      </c>
      <c r="E43" s="45">
        <f t="shared" si="1"/>
        <v>0.71797588005215129</v>
      </c>
      <c r="F43" s="32">
        <f>SUM(F40:F42)</f>
        <v>68154</v>
      </c>
      <c r="G43" s="45">
        <f t="shared" si="1"/>
        <v>0.71547497821682393</v>
      </c>
      <c r="H43" s="32">
        <f>SUM(H40:H42)</f>
        <v>66860</v>
      </c>
      <c r="I43" s="45">
        <f t="shared" si="2"/>
        <v>0.73098200424201343</v>
      </c>
      <c r="J43" s="32">
        <f>SUM(J40:J42)</f>
        <v>60853</v>
      </c>
      <c r="K43" s="45">
        <f t="shared" si="3"/>
        <v>0.74061948518225518</v>
      </c>
      <c r="L43" s="32">
        <f>SUM(L40:L42)</f>
        <v>67380</v>
      </c>
      <c r="M43" s="45">
        <f t="shared" si="4"/>
        <v>0.74439878032613016</v>
      </c>
    </row>
    <row r="44" spans="1:14" ht="13.5" customHeight="1" thickTop="1" thickBot="1">
      <c r="A44" s="48" t="s">
        <v>35</v>
      </c>
      <c r="B44" s="32">
        <f>B39+B43</f>
        <v>78523</v>
      </c>
      <c r="C44" s="33"/>
      <c r="D44" s="32">
        <f>D39+D43</f>
        <v>85904</v>
      </c>
      <c r="E44" s="33"/>
      <c r="F44" s="32">
        <f>F39+F43</f>
        <v>95257</v>
      </c>
      <c r="G44" s="33"/>
      <c r="H44" s="32">
        <f>H39+H43</f>
        <v>91466</v>
      </c>
      <c r="I44" s="33"/>
      <c r="J44" s="32">
        <f>J39+J43</f>
        <v>82165</v>
      </c>
      <c r="K44" s="33"/>
      <c r="L44" s="32">
        <f>L39+L43</f>
        <v>90516</v>
      </c>
      <c r="M44" s="33"/>
    </row>
    <row r="45" spans="1:14" ht="13.5" customHeight="1" thickTop="1">
      <c r="A45" s="49"/>
      <c r="B45" s="49"/>
      <c r="C45" s="49"/>
      <c r="D45" s="49"/>
      <c r="E45" s="49"/>
      <c r="F45" s="22"/>
      <c r="G45" s="22"/>
      <c r="H45" s="49"/>
      <c r="I45" s="49"/>
      <c r="J45" s="49"/>
      <c r="K45" s="49"/>
      <c r="L45" s="49"/>
      <c r="M45" s="49"/>
      <c r="N45" s="49"/>
    </row>
    <row r="46" spans="1:14" ht="13.5" customHeight="1">
      <c r="A46" s="22"/>
      <c r="B46" s="50"/>
      <c r="C46" s="22"/>
      <c r="D46" s="22"/>
      <c r="E46" s="22"/>
      <c r="F46" s="22"/>
      <c r="G46" s="22"/>
      <c r="H46" s="49"/>
      <c r="I46" s="49"/>
      <c r="J46" s="49"/>
      <c r="K46" s="49"/>
      <c r="L46" s="49"/>
      <c r="M46" s="49"/>
      <c r="N46" s="49"/>
    </row>
    <row r="47" spans="1:14" ht="13.5" customHeight="1">
      <c r="A47" s="20" t="s">
        <v>36</v>
      </c>
      <c r="B47" s="22"/>
      <c r="C47" s="22"/>
      <c r="D47" s="22"/>
      <c r="E47" s="22"/>
      <c r="F47" s="22"/>
      <c r="G47" s="22"/>
      <c r="H47" s="49"/>
      <c r="I47" s="49"/>
      <c r="J47" s="49"/>
      <c r="K47" s="49"/>
      <c r="L47" s="49"/>
      <c r="M47" s="49"/>
      <c r="N47" s="49"/>
    </row>
    <row r="48" spans="1:14" ht="13.5" customHeight="1">
      <c r="A48" s="22"/>
      <c r="B48" s="22"/>
      <c r="C48" s="22"/>
      <c r="D48" s="22"/>
      <c r="E48" s="22"/>
      <c r="F48" s="22"/>
      <c r="G48" s="22"/>
      <c r="H48" s="49"/>
      <c r="I48" s="49"/>
      <c r="J48" s="49"/>
      <c r="K48" s="49"/>
      <c r="L48" s="49"/>
      <c r="M48" s="49"/>
      <c r="N48" s="49"/>
    </row>
    <row r="49" spans="1:17" ht="13.5" customHeight="1">
      <c r="B49" s="26" t="s">
        <v>17</v>
      </c>
      <c r="C49" s="26"/>
      <c r="D49" s="26" t="s">
        <v>2</v>
      </c>
      <c r="E49" s="26"/>
      <c r="F49" s="26" t="s">
        <v>3</v>
      </c>
      <c r="G49" s="26"/>
      <c r="H49" s="26" t="s">
        <v>4</v>
      </c>
      <c r="I49" s="26"/>
      <c r="J49" s="26" t="s">
        <v>5</v>
      </c>
      <c r="K49" s="26"/>
      <c r="L49" s="26" t="s">
        <v>6</v>
      </c>
      <c r="M49" s="26"/>
      <c r="N49" s="26" t="s">
        <v>7</v>
      </c>
      <c r="O49" s="26"/>
      <c r="P49" s="26" t="s">
        <v>8</v>
      </c>
      <c r="Q49" s="26"/>
    </row>
    <row r="50" spans="1:17" ht="13.5" customHeight="1">
      <c r="B50" s="27" t="s">
        <v>21</v>
      </c>
      <c r="C50" s="27" t="s">
        <v>10</v>
      </c>
      <c r="D50" s="27" t="s">
        <v>21</v>
      </c>
      <c r="E50" s="27" t="s">
        <v>10</v>
      </c>
      <c r="F50" s="27" t="s">
        <v>21</v>
      </c>
      <c r="G50" s="27" t="s">
        <v>10</v>
      </c>
      <c r="H50" s="27" t="s">
        <v>21</v>
      </c>
      <c r="I50" s="27" t="s">
        <v>10</v>
      </c>
      <c r="J50" s="27" t="s">
        <v>21</v>
      </c>
      <c r="K50" s="27" t="s">
        <v>10</v>
      </c>
      <c r="L50" s="27" t="s">
        <v>21</v>
      </c>
      <c r="M50" s="27" t="s">
        <v>10</v>
      </c>
      <c r="N50" s="27" t="s">
        <v>21</v>
      </c>
      <c r="O50" s="27" t="s">
        <v>10</v>
      </c>
      <c r="P50" s="27" t="s">
        <v>21</v>
      </c>
      <c r="Q50" s="27" t="s">
        <v>10</v>
      </c>
    </row>
    <row r="51" spans="1:17" ht="13.5" customHeight="1">
      <c r="A51" s="28" t="s">
        <v>37</v>
      </c>
      <c r="B51" s="29">
        <v>57361</v>
      </c>
      <c r="C51" s="25">
        <f>B51/B$54</f>
        <v>0.83216306397794859</v>
      </c>
      <c r="D51" s="29">
        <v>63819</v>
      </c>
      <c r="E51" s="25">
        <f>D51/D$54</f>
        <v>0.84582250967502515</v>
      </c>
      <c r="F51" s="29">
        <v>67094</v>
      </c>
      <c r="G51" s="25">
        <f>F51/F$54</f>
        <v>0.85445028845051774</v>
      </c>
      <c r="H51" s="29">
        <v>74113</v>
      </c>
      <c r="I51" s="25">
        <f>H51/H$54</f>
        <v>0.86274213075060535</v>
      </c>
      <c r="J51" s="29">
        <v>82187</v>
      </c>
      <c r="K51" s="25">
        <f>J51/J$54</f>
        <v>0.86279223574120534</v>
      </c>
      <c r="L51" s="29">
        <v>79268</v>
      </c>
      <c r="M51" s="25">
        <f>L51/L$54</f>
        <v>0.86663896967179066</v>
      </c>
      <c r="N51" s="29">
        <v>70702</v>
      </c>
      <c r="O51" s="25">
        <f>N51/N$54</f>
        <v>0.86048804235380028</v>
      </c>
      <c r="P51" s="29">
        <v>78071</v>
      </c>
      <c r="Q51" s="25">
        <f>P51/P$54</f>
        <v>0.86251049538203195</v>
      </c>
    </row>
    <row r="52" spans="1:17" ht="13.5" customHeight="1">
      <c r="A52" s="30" t="s">
        <v>38</v>
      </c>
      <c r="B52" s="29">
        <v>3264</v>
      </c>
      <c r="C52" s="25">
        <f>B52/B$54</f>
        <v>4.7352386479036702E-2</v>
      </c>
      <c r="D52" s="29">
        <v>3503</v>
      </c>
      <c r="E52" s="25">
        <f>D52/D$54</f>
        <v>4.6426867412394636E-2</v>
      </c>
      <c r="F52" s="29">
        <v>3495</v>
      </c>
      <c r="G52" s="25">
        <f>F52/F$54</f>
        <v>4.4509252066273576E-2</v>
      </c>
      <c r="H52" s="29">
        <v>3819</v>
      </c>
      <c r="I52" s="25">
        <f>H52/H$54</f>
        <v>4.4456602719314585E-2</v>
      </c>
      <c r="J52" s="29">
        <v>4208</v>
      </c>
      <c r="K52" s="25">
        <f>J52/J$54</f>
        <v>4.4175231216603501E-2</v>
      </c>
      <c r="L52" s="29">
        <v>3864</v>
      </c>
      <c r="M52" s="25">
        <f>L52/L$54</f>
        <v>4.2245205868847439E-2</v>
      </c>
      <c r="N52" s="29">
        <v>3692</v>
      </c>
      <c r="O52" s="25">
        <f>N52/N$54</f>
        <v>4.4933974319965923E-2</v>
      </c>
      <c r="P52" s="29">
        <v>3891</v>
      </c>
      <c r="Q52" s="25">
        <f>P52/P$54</f>
        <v>4.2986875248574835E-2</v>
      </c>
    </row>
    <row r="53" spans="1:17" ht="13.5" customHeight="1">
      <c r="A53" s="30" t="s">
        <v>39</v>
      </c>
      <c r="B53" s="29">
        <v>8305</v>
      </c>
      <c r="C53" s="25">
        <f>B53/B$54</f>
        <v>0.12048454954301466</v>
      </c>
      <c r="D53" s="29">
        <v>8130</v>
      </c>
      <c r="E53" s="25">
        <f>D53/D$54</f>
        <v>0.10775062291258018</v>
      </c>
      <c r="F53" s="29">
        <v>7934</v>
      </c>
      <c r="G53" s="25">
        <f>F53/F$54</f>
        <v>0.10104045948320874</v>
      </c>
      <c r="H53" s="29">
        <v>7972</v>
      </c>
      <c r="I53" s="25">
        <f>H53/H$54</f>
        <v>9.2801266530080084E-2</v>
      </c>
      <c r="J53" s="29">
        <v>8862</v>
      </c>
      <c r="K53" s="25">
        <f>J53/J$54</f>
        <v>9.3032533042191126E-2</v>
      </c>
      <c r="L53" s="29">
        <v>8334</v>
      </c>
      <c r="M53" s="25">
        <f>L53/L$54</f>
        <v>9.1115824459361949E-2</v>
      </c>
      <c r="N53" s="29">
        <v>7771</v>
      </c>
      <c r="O53" s="25">
        <f>N53/N$54</f>
        <v>9.4577983326233794E-2</v>
      </c>
      <c r="P53" s="29">
        <v>8554</v>
      </c>
      <c r="Q53" s="25">
        <f>P53/P$54</f>
        <v>9.4502629369393257E-2</v>
      </c>
    </row>
    <row r="54" spans="1:17" ht="13.5" customHeight="1">
      <c r="A54" s="51" t="s">
        <v>16</v>
      </c>
      <c r="B54" s="52">
        <f>SUM(B51:B53)</f>
        <v>68930</v>
      </c>
      <c r="C54" s="53"/>
      <c r="D54" s="52">
        <f>SUM(D51:D53)</f>
        <v>75452</v>
      </c>
      <c r="E54" s="53"/>
      <c r="F54" s="52">
        <f>SUM(F51:F53)</f>
        <v>78523</v>
      </c>
      <c r="G54" s="53"/>
      <c r="H54" s="52">
        <f>SUM(H51:H53)</f>
        <v>85904</v>
      </c>
      <c r="I54" s="54"/>
      <c r="J54" s="52">
        <f>SUM(J51:J53)</f>
        <v>95257</v>
      </c>
      <c r="K54" s="54"/>
      <c r="L54" s="52">
        <f>SUM(L51:L53)</f>
        <v>91466</v>
      </c>
      <c r="M54" s="54"/>
      <c r="N54" s="52">
        <f>SUM(N51:N53)</f>
        <v>82165</v>
      </c>
      <c r="O54" s="54"/>
      <c r="P54" s="52">
        <f>SUM(P51:P53)</f>
        <v>90516</v>
      </c>
      <c r="Q54" s="54"/>
    </row>
    <row r="55" spans="1:17" ht="13.5" customHeight="1"/>
    <row r="56" spans="1:17" ht="13.5" customHeight="1"/>
    <row r="57" spans="1:17" ht="13.5" customHeight="1">
      <c r="A57" s="3" t="s">
        <v>40</v>
      </c>
    </row>
    <row r="58" spans="1:17" ht="13.5" customHeight="1"/>
    <row r="59" spans="1:17" ht="13.5" customHeight="1">
      <c r="B59" s="196" t="s">
        <v>3</v>
      </c>
      <c r="C59" s="196"/>
      <c r="D59" s="196" t="s">
        <v>4</v>
      </c>
      <c r="E59" s="196"/>
      <c r="F59" s="196" t="s">
        <v>5</v>
      </c>
      <c r="G59" s="196"/>
      <c r="H59" s="196" t="s">
        <v>6</v>
      </c>
      <c r="I59" s="196"/>
      <c r="J59" s="196" t="s">
        <v>7</v>
      </c>
      <c r="K59" s="196"/>
      <c r="L59" s="196" t="s">
        <v>8</v>
      </c>
      <c r="M59" s="196"/>
    </row>
    <row r="60" spans="1:17" ht="13.5" customHeight="1">
      <c r="B60" s="27" t="s">
        <v>21</v>
      </c>
      <c r="C60" s="27" t="s">
        <v>10</v>
      </c>
      <c r="D60" s="27" t="s">
        <v>21</v>
      </c>
      <c r="E60" s="27" t="s">
        <v>10</v>
      </c>
      <c r="F60" s="27" t="s">
        <v>21</v>
      </c>
      <c r="G60" s="27" t="s">
        <v>10</v>
      </c>
      <c r="H60" s="27" t="s">
        <v>21</v>
      </c>
      <c r="I60" s="27" t="s">
        <v>10</v>
      </c>
      <c r="J60" s="27" t="s">
        <v>21</v>
      </c>
      <c r="K60" s="27" t="s">
        <v>10</v>
      </c>
      <c r="L60" s="27" t="s">
        <v>21</v>
      </c>
      <c r="M60" s="27" t="s">
        <v>10</v>
      </c>
    </row>
    <row r="61" spans="1:17" ht="13.5" customHeight="1">
      <c r="A61" s="28" t="s">
        <v>41</v>
      </c>
      <c r="B61" s="29">
        <v>3690</v>
      </c>
      <c r="C61" s="25">
        <f t="shared" ref="C61:C71" si="5">B61/$B$75</f>
        <v>0.16708172968077881</v>
      </c>
      <c r="D61" s="29">
        <v>4201</v>
      </c>
      <c r="E61" s="25">
        <f t="shared" ref="E61:E71" si="6">D61/$D$75</f>
        <v>0.17340157675320922</v>
      </c>
      <c r="F61" s="29">
        <v>4822</v>
      </c>
      <c r="G61" s="25">
        <f t="shared" ref="G61:G71" si="7">F61/$F$75</f>
        <v>0.17791388407187397</v>
      </c>
      <c r="H61" s="29">
        <v>4266</v>
      </c>
      <c r="I61" s="25">
        <f t="shared" ref="I61:I71" si="8">H61/$H$75</f>
        <v>0.17337234820775421</v>
      </c>
      <c r="J61" s="29">
        <v>3673</v>
      </c>
      <c r="K61" s="25">
        <f t="shared" ref="K61:K71" si="9">J61/J$75</f>
        <v>0.17234421921921922</v>
      </c>
      <c r="L61" s="29">
        <v>5888</v>
      </c>
      <c r="M61" s="25">
        <f t="shared" ref="M61:M71" si="10">L61/L$75</f>
        <v>0.2544951590594744</v>
      </c>
    </row>
    <row r="62" spans="1:17" ht="13.5" customHeight="1">
      <c r="A62" s="30" t="s">
        <v>42</v>
      </c>
      <c r="B62" s="29">
        <v>2280</v>
      </c>
      <c r="C62" s="25">
        <f t="shared" si="5"/>
        <v>0.10323749151007471</v>
      </c>
      <c r="D62" s="29">
        <v>2688</v>
      </c>
      <c r="E62" s="25">
        <f t="shared" si="6"/>
        <v>0.11095059231436001</v>
      </c>
      <c r="F62" s="29">
        <v>3011</v>
      </c>
      <c r="G62" s="25">
        <f t="shared" si="7"/>
        <v>0.11109471276242483</v>
      </c>
      <c r="H62" s="29">
        <v>3257</v>
      </c>
      <c r="I62" s="25">
        <f t="shared" si="8"/>
        <v>0.13236608957164919</v>
      </c>
      <c r="J62" s="29">
        <v>3245</v>
      </c>
      <c r="K62" s="25">
        <f t="shared" si="9"/>
        <v>0.15226163663663664</v>
      </c>
      <c r="L62" s="29">
        <v>4891</v>
      </c>
      <c r="M62" s="25">
        <f t="shared" si="10"/>
        <v>0.2114021438450899</v>
      </c>
    </row>
    <row r="63" spans="1:17" ht="36">
      <c r="A63" s="55" t="s">
        <v>66</v>
      </c>
      <c r="B63" s="29">
        <v>3757</v>
      </c>
      <c r="C63" s="25">
        <f t="shared" si="5"/>
        <v>0.17011546298392574</v>
      </c>
      <c r="D63" s="29">
        <v>3966</v>
      </c>
      <c r="E63" s="25">
        <f t="shared" si="6"/>
        <v>0.16370165517810706</v>
      </c>
      <c r="F63" s="29">
        <v>4171</v>
      </c>
      <c r="G63" s="25">
        <f t="shared" si="7"/>
        <v>0.15389440283363465</v>
      </c>
      <c r="H63" s="29">
        <v>3550</v>
      </c>
      <c r="I63" s="25">
        <f t="shared" si="8"/>
        <v>0.14427375436885312</v>
      </c>
      <c r="J63" s="29">
        <v>2835</v>
      </c>
      <c r="K63" s="25">
        <f t="shared" si="9"/>
        <v>0.13302364864864866</v>
      </c>
      <c r="L63" s="29">
        <v>630</v>
      </c>
      <c r="M63" s="25">
        <f t="shared" si="10"/>
        <v>2.7230290456431536E-2</v>
      </c>
    </row>
    <row r="64" spans="1:17" ht="13.5" customHeight="1">
      <c r="A64" s="56" t="s">
        <v>43</v>
      </c>
      <c r="B64" s="57">
        <f>SUM(B61:B63)</f>
        <v>9727</v>
      </c>
      <c r="C64" s="58">
        <f t="shared" si="5"/>
        <v>0.44043468417477927</v>
      </c>
      <c r="D64" s="57">
        <f>SUM(D61:D63)</f>
        <v>10855</v>
      </c>
      <c r="E64" s="58">
        <f t="shared" si="6"/>
        <v>0.4480538242456763</v>
      </c>
      <c r="F64" s="57">
        <f>SUM(F61:F63)</f>
        <v>12004</v>
      </c>
      <c r="G64" s="58">
        <f t="shared" si="7"/>
        <v>0.44290299966793345</v>
      </c>
      <c r="H64" s="57">
        <f>SUM(H61:H63)</f>
        <v>11073</v>
      </c>
      <c r="I64" s="58">
        <f t="shared" si="8"/>
        <v>0.4500121921482565</v>
      </c>
      <c r="J64" s="57">
        <f>SUM(J61:J63)</f>
        <v>9753</v>
      </c>
      <c r="K64" s="58">
        <f t="shared" si="9"/>
        <v>0.45762950450450451</v>
      </c>
      <c r="L64" s="57">
        <f>SUM(L61:L63)</f>
        <v>11409</v>
      </c>
      <c r="M64" s="58">
        <f t="shared" si="10"/>
        <v>0.49312759336099588</v>
      </c>
    </row>
    <row r="65" spans="1:14" ht="13.5" customHeight="1">
      <c r="A65" s="30" t="s">
        <v>44</v>
      </c>
      <c r="B65" s="59">
        <v>219</v>
      </c>
      <c r="C65" s="25">
        <f t="shared" si="5"/>
        <v>9.9162327371519129E-3</v>
      </c>
      <c r="D65" s="59">
        <v>277</v>
      </c>
      <c r="E65" s="25">
        <f t="shared" si="6"/>
        <v>1.1433524580014034E-2</v>
      </c>
      <c r="F65" s="59">
        <v>345</v>
      </c>
      <c r="G65" s="25">
        <f t="shared" si="7"/>
        <v>1.2729218167730509E-2</v>
      </c>
      <c r="H65" s="59">
        <v>254</v>
      </c>
      <c r="I65" s="25">
        <f t="shared" si="8"/>
        <v>1.0322685523855971E-2</v>
      </c>
      <c r="J65" s="59">
        <v>207</v>
      </c>
      <c r="K65" s="25">
        <f t="shared" si="9"/>
        <v>9.7128378378378375E-3</v>
      </c>
      <c r="L65" s="59">
        <v>266</v>
      </c>
      <c r="M65" s="25">
        <f t="shared" si="10"/>
        <v>1.1497233748271093E-2</v>
      </c>
    </row>
    <row r="66" spans="1:14" ht="13.5" customHeight="1">
      <c r="A66" s="30" t="s">
        <v>45</v>
      </c>
      <c r="B66" s="59">
        <v>900</v>
      </c>
      <c r="C66" s="25">
        <f t="shared" si="5"/>
        <v>4.0751641385555808E-2</v>
      </c>
      <c r="D66" s="59">
        <v>810</v>
      </c>
      <c r="E66" s="25">
        <f t="shared" si="6"/>
        <v>3.3433772237586167E-2</v>
      </c>
      <c r="F66" s="59">
        <v>963</v>
      </c>
      <c r="G66" s="25">
        <f t="shared" si="7"/>
        <v>3.5531122016012988E-2</v>
      </c>
      <c r="H66" s="59">
        <v>627</v>
      </c>
      <c r="I66" s="25">
        <f t="shared" si="8"/>
        <v>2.548158985613265E-2</v>
      </c>
      <c r="J66" s="59">
        <v>308</v>
      </c>
      <c r="K66" s="25">
        <f t="shared" si="9"/>
        <v>1.4451951951951952E-2</v>
      </c>
      <c r="L66" s="59">
        <v>166</v>
      </c>
      <c r="M66" s="25">
        <f t="shared" si="10"/>
        <v>7.1749654218533883E-3</v>
      </c>
    </row>
    <row r="67" spans="1:14" ht="13.5" customHeight="1">
      <c r="A67" s="22" t="s">
        <v>46</v>
      </c>
      <c r="B67" s="59">
        <v>1172</v>
      </c>
      <c r="C67" s="25">
        <f t="shared" si="5"/>
        <v>5.3067693004301565E-2</v>
      </c>
      <c r="D67" s="59">
        <v>1255</v>
      </c>
      <c r="E67" s="25">
        <f t="shared" si="6"/>
        <v>5.1801708837247697E-2</v>
      </c>
      <c r="F67" s="59">
        <v>1447</v>
      </c>
      <c r="G67" s="25">
        <f t="shared" si="7"/>
        <v>5.3388923735379845E-2</v>
      </c>
      <c r="H67" s="59">
        <v>1390</v>
      </c>
      <c r="I67" s="25">
        <f t="shared" si="8"/>
        <v>5.6490286921888969E-2</v>
      </c>
      <c r="J67" s="59">
        <v>1241</v>
      </c>
      <c r="K67" s="25">
        <f t="shared" si="9"/>
        <v>5.8230105105105102E-2</v>
      </c>
      <c r="L67" s="59">
        <v>1341</v>
      </c>
      <c r="M67" s="25">
        <f t="shared" si="10"/>
        <v>5.7961618257261413E-2</v>
      </c>
    </row>
    <row r="68" spans="1:14" ht="13.5" customHeight="1">
      <c r="A68" s="55" t="s">
        <v>47</v>
      </c>
      <c r="B68" s="59">
        <v>1806</v>
      </c>
      <c r="C68" s="25">
        <f t="shared" si="5"/>
        <v>8.1774960380348649E-2</v>
      </c>
      <c r="D68" s="59">
        <v>1927</v>
      </c>
      <c r="E68" s="25">
        <f t="shared" si="6"/>
        <v>7.9539356915837703E-2</v>
      </c>
      <c r="F68" s="59">
        <v>2104</v>
      </c>
      <c r="G68" s="25">
        <f t="shared" si="7"/>
        <v>7.7629782680884038E-2</v>
      </c>
      <c r="H68" s="59">
        <v>1855</v>
      </c>
      <c r="I68" s="25">
        <f t="shared" si="8"/>
        <v>7.5388116719499312E-2</v>
      </c>
      <c r="J68" s="59">
        <v>1207</v>
      </c>
      <c r="K68" s="25">
        <f t="shared" si="9"/>
        <v>5.6634759759759762E-2</v>
      </c>
      <c r="L68" s="59">
        <v>382</v>
      </c>
      <c r="M68" s="25">
        <f t="shared" si="10"/>
        <v>1.651106500691563E-2</v>
      </c>
    </row>
    <row r="69" spans="1:14" ht="13.5" customHeight="1">
      <c r="A69" s="22" t="s">
        <v>48</v>
      </c>
      <c r="B69" s="59">
        <v>1228</v>
      </c>
      <c r="C69" s="25">
        <f t="shared" si="5"/>
        <v>5.5603350690513927E-2</v>
      </c>
      <c r="D69" s="59">
        <v>1268</v>
      </c>
      <c r="E69" s="25">
        <f t="shared" si="6"/>
        <v>5.2338300243529944E-2</v>
      </c>
      <c r="F69" s="59">
        <v>1327</v>
      </c>
      <c r="G69" s="25">
        <f t="shared" si="7"/>
        <v>4.8961369590082279E-2</v>
      </c>
      <c r="H69" s="59">
        <v>1102</v>
      </c>
      <c r="I69" s="25">
        <f t="shared" si="8"/>
        <v>4.4785824595627084E-2</v>
      </c>
      <c r="J69" s="59">
        <v>872</v>
      </c>
      <c r="K69" s="25">
        <f t="shared" si="9"/>
        <v>4.0915915915915917E-2</v>
      </c>
      <c r="L69" s="59">
        <v>442</v>
      </c>
      <c r="M69" s="25">
        <f t="shared" si="10"/>
        <v>1.9104426002766253E-2</v>
      </c>
      <c r="N69" s="60"/>
    </row>
    <row r="70" spans="1:14" ht="27" customHeight="1">
      <c r="A70" s="55" t="s">
        <v>49</v>
      </c>
      <c r="B70" s="29">
        <v>144</v>
      </c>
      <c r="C70" s="25">
        <f t="shared" si="5"/>
        <v>6.5202626216889293E-3</v>
      </c>
      <c r="D70" s="29">
        <v>116</v>
      </c>
      <c r="E70" s="25">
        <f t="shared" si="6"/>
        <v>4.7880463945185123E-3</v>
      </c>
      <c r="F70" s="29">
        <v>153</v>
      </c>
      <c r="G70" s="25">
        <f t="shared" si="7"/>
        <v>5.6451315352544001E-3</v>
      </c>
      <c r="H70" s="29">
        <v>100</v>
      </c>
      <c r="I70" s="25">
        <f t="shared" si="8"/>
        <v>4.0640494188409334E-3</v>
      </c>
      <c r="J70" s="29">
        <v>107</v>
      </c>
      <c r="K70" s="25">
        <f t="shared" si="9"/>
        <v>5.0206456456456452E-3</v>
      </c>
      <c r="L70" s="18"/>
      <c r="M70" s="19">
        <f t="shared" si="10"/>
        <v>0</v>
      </c>
    </row>
    <row r="71" spans="1:14" ht="13.5" customHeight="1">
      <c r="A71" s="22" t="s">
        <v>50</v>
      </c>
      <c r="B71" s="29">
        <v>3943</v>
      </c>
      <c r="C71" s="25">
        <f t="shared" si="5"/>
        <v>0.17853746887027394</v>
      </c>
      <c r="D71" s="29">
        <v>4627</v>
      </c>
      <c r="E71" s="25">
        <f t="shared" si="6"/>
        <v>0.19098526437445826</v>
      </c>
      <c r="F71" s="29">
        <v>5271</v>
      </c>
      <c r="G71" s="25">
        <f t="shared" si="7"/>
        <v>0.19448031583219569</v>
      </c>
      <c r="H71" s="29">
        <v>5065</v>
      </c>
      <c r="I71" s="25">
        <f t="shared" si="8"/>
        <v>0.20584410306429327</v>
      </c>
      <c r="J71" s="29">
        <v>4666</v>
      </c>
      <c r="K71" s="25">
        <f t="shared" si="9"/>
        <v>0.21893768768768768</v>
      </c>
      <c r="L71" s="29">
        <v>5748</v>
      </c>
      <c r="M71" s="25">
        <f t="shared" si="10"/>
        <v>0.24844398340248963</v>
      </c>
    </row>
    <row r="72" spans="1:14" ht="13.5" customHeight="1">
      <c r="A72" s="61" t="s">
        <v>51</v>
      </c>
      <c r="B72" s="62">
        <f t="shared" ref="B72:M72" si="11">SUM(B64:B71)</f>
        <v>19139</v>
      </c>
      <c r="C72" s="63">
        <f t="shared" si="11"/>
        <v>0.86660629386461396</v>
      </c>
      <c r="D72" s="62">
        <f t="shared" si="11"/>
        <v>21135</v>
      </c>
      <c r="E72" s="63">
        <f t="shared" si="11"/>
        <v>0.87237379782886848</v>
      </c>
      <c r="F72" s="62">
        <f t="shared" si="11"/>
        <v>23614</v>
      </c>
      <c r="G72" s="63">
        <f t="shared" si="11"/>
        <v>0.87126886322547314</v>
      </c>
      <c r="H72" s="62">
        <f t="shared" si="11"/>
        <v>21466</v>
      </c>
      <c r="I72" s="63">
        <f t="shared" si="11"/>
        <v>0.87238884824839469</v>
      </c>
      <c r="J72" s="62">
        <f t="shared" si="11"/>
        <v>18361</v>
      </c>
      <c r="K72" s="63">
        <f t="shared" si="11"/>
        <v>0.86153340840840831</v>
      </c>
      <c r="L72" s="62">
        <f t="shared" si="11"/>
        <v>19754</v>
      </c>
      <c r="M72" s="63">
        <f t="shared" si="11"/>
        <v>0.85382088520055333</v>
      </c>
    </row>
    <row r="73" spans="1:14" ht="13.5" customHeight="1">
      <c r="A73" s="30" t="s">
        <v>52</v>
      </c>
      <c r="B73" s="29">
        <f>B39-(B72+B74)</f>
        <v>2245</v>
      </c>
      <c r="C73" s="25">
        <f>B73/$B$75</f>
        <v>0.10165270545619198</v>
      </c>
      <c r="D73" s="29">
        <f>D39-(D72+D74)</f>
        <v>2467</v>
      </c>
      <c r="E73" s="25">
        <f>D73/$D$75</f>
        <v>0.10182853840756181</v>
      </c>
      <c r="F73" s="29">
        <f>F39-(F72+F74)</f>
        <v>2885</v>
      </c>
      <c r="G73" s="25">
        <f>F73/$F$75</f>
        <v>0.10644578090986238</v>
      </c>
      <c r="H73" s="29">
        <f>H39-(H72+H74)</f>
        <v>2571</v>
      </c>
      <c r="I73" s="25">
        <f>H73/$H$75</f>
        <v>0.10448671055840039</v>
      </c>
      <c r="J73" s="29">
        <f>J39-(J72+J74)</f>
        <v>2366</v>
      </c>
      <c r="K73" s="25">
        <f>J73/J$75</f>
        <v>0.11101726726726727</v>
      </c>
      <c r="L73" s="29">
        <f>L39-(L72+L74)</f>
        <v>2677</v>
      </c>
      <c r="M73" s="25">
        <f>L73/L$75</f>
        <v>0.11570712309820194</v>
      </c>
    </row>
    <row r="74" spans="1:14" ht="13.5" customHeight="1">
      <c r="A74" s="64" t="s">
        <v>53</v>
      </c>
      <c r="B74" s="29">
        <v>701</v>
      </c>
      <c r="C74" s="25">
        <f>B74/$B$75</f>
        <v>3.1741000679194026E-2</v>
      </c>
      <c r="D74" s="29">
        <v>625</v>
      </c>
      <c r="E74" s="25">
        <f>D74/$D$75</f>
        <v>2.5797663763569571E-2</v>
      </c>
      <c r="F74" s="29">
        <v>604</v>
      </c>
      <c r="G74" s="25">
        <f>F74/$F$75</f>
        <v>2.2285355864664427E-2</v>
      </c>
      <c r="H74" s="29">
        <v>569</v>
      </c>
      <c r="I74" s="25">
        <f>H74/$H$75</f>
        <v>2.3124441193204909E-2</v>
      </c>
      <c r="J74" s="29">
        <v>585</v>
      </c>
      <c r="K74" s="25">
        <f>J74/J$75</f>
        <v>2.7449324324324325E-2</v>
      </c>
      <c r="L74" s="29">
        <v>705</v>
      </c>
      <c r="M74" s="25">
        <f>L74/L$75</f>
        <v>3.0471991701244813E-2</v>
      </c>
      <c r="N74" s="24"/>
    </row>
    <row r="75" spans="1:14" ht="13.5" customHeight="1">
      <c r="A75" s="51" t="s">
        <v>16</v>
      </c>
      <c r="B75" s="52">
        <f>B61+B62+B63+B65+B66+B67+B68+B69+B70+B71+B73+B74</f>
        <v>22085</v>
      </c>
      <c r="C75" s="53"/>
      <c r="D75" s="52">
        <f>D61+D62+D63+D65+D66+D67+D68+D69+D70+D71+D73+D74</f>
        <v>24227</v>
      </c>
      <c r="E75" s="53"/>
      <c r="F75" s="52">
        <f>F61+F62+F63+F65+F66+F67+F68+F69+F70+F71+F73+F74</f>
        <v>27103</v>
      </c>
      <c r="G75" s="53"/>
      <c r="H75" s="52">
        <f>H61+H62+H63+H65+H66+H67+H68+H69+H70+H71+H73+H74</f>
        <v>24606</v>
      </c>
      <c r="I75" s="53"/>
      <c r="J75" s="52">
        <f>J61+J62+J63+J65+J66+J67+J68+J69+J70+J71+J73+J74</f>
        <v>21312</v>
      </c>
      <c r="K75" s="53"/>
      <c r="L75" s="52">
        <f>L61+L62+L63+L65+L66+L67+L68+L69+L70+L71+L73+L74</f>
        <v>23136</v>
      </c>
      <c r="M75" s="53"/>
    </row>
    <row r="76" spans="1:14" ht="13.5" customHeight="1">
      <c r="C76" s="65"/>
      <c r="D76" s="65"/>
      <c r="E76" s="65"/>
      <c r="F76" s="65"/>
      <c r="G76" s="65"/>
    </row>
    <row r="77" spans="1:14" ht="13.5" customHeight="1">
      <c r="B77" s="65"/>
      <c r="E77" s="65"/>
      <c r="G77" s="65"/>
    </row>
    <row r="78" spans="1:14" ht="13.5" customHeight="1">
      <c r="A78" s="3" t="s">
        <v>54</v>
      </c>
      <c r="B78" s="29"/>
      <c r="C78" s="65"/>
      <c r="E78" s="65"/>
      <c r="G78" s="65"/>
    </row>
    <row r="79" spans="1:14" ht="13.5" customHeight="1">
      <c r="A79" s="3"/>
      <c r="B79" s="29"/>
      <c r="C79" s="65"/>
      <c r="E79" s="65"/>
      <c r="G79" s="65"/>
    </row>
    <row r="80" spans="1:14" ht="13.5" customHeight="1">
      <c r="B80" s="196" t="s">
        <v>55</v>
      </c>
      <c r="C80" s="196"/>
      <c r="D80" s="196" t="s">
        <v>4</v>
      </c>
      <c r="E80" s="196"/>
      <c r="F80" s="196" t="s">
        <v>5</v>
      </c>
      <c r="G80" s="196"/>
      <c r="H80" s="196" t="s">
        <v>6</v>
      </c>
      <c r="I80" s="196"/>
      <c r="J80" s="196" t="s">
        <v>7</v>
      </c>
      <c r="K80" s="196"/>
      <c r="L80" s="196" t="s">
        <v>8</v>
      </c>
      <c r="M80" s="196"/>
    </row>
    <row r="81" spans="1:17" ht="13.5" customHeight="1">
      <c r="B81" s="27" t="s">
        <v>21</v>
      </c>
      <c r="C81" s="27" t="s">
        <v>10</v>
      </c>
      <c r="D81" s="27" t="s">
        <v>21</v>
      </c>
      <c r="E81" s="27" t="s">
        <v>10</v>
      </c>
      <c r="F81" s="27" t="s">
        <v>21</v>
      </c>
      <c r="G81" s="27" t="s">
        <v>10</v>
      </c>
      <c r="H81" s="27" t="s">
        <v>21</v>
      </c>
      <c r="I81" s="27" t="s">
        <v>10</v>
      </c>
      <c r="J81" s="27" t="s">
        <v>21</v>
      </c>
      <c r="K81" s="27" t="s">
        <v>10</v>
      </c>
      <c r="L81" s="27" t="s">
        <v>21</v>
      </c>
      <c r="M81" s="27" t="s">
        <v>10</v>
      </c>
    </row>
    <row r="82" spans="1:17" ht="40.5" customHeight="1">
      <c r="A82" s="66" t="s">
        <v>56</v>
      </c>
      <c r="B82" s="67">
        <f>B61+B62+B63</f>
        <v>9727</v>
      </c>
      <c r="C82" s="68">
        <f>B82/B$85</f>
        <v>0.12387453357614966</v>
      </c>
      <c r="D82" s="67">
        <f>D61+D62+D63</f>
        <v>10855</v>
      </c>
      <c r="E82" s="68">
        <f>D82/D$85</f>
        <v>0.12636198547215496</v>
      </c>
      <c r="F82" s="67">
        <f>F61+F62+F63</f>
        <v>12004</v>
      </c>
      <c r="G82" s="68">
        <f>F82/F$85</f>
        <v>0.12601698562835278</v>
      </c>
      <c r="H82" s="67">
        <f>H61+H62+H63</f>
        <v>11073</v>
      </c>
      <c r="I82" s="68">
        <f>H82/H$85</f>
        <v>0.12106137799838192</v>
      </c>
      <c r="J82" s="67">
        <f>J61+J62+J63</f>
        <v>9753</v>
      </c>
      <c r="K82" s="68">
        <f>J82/J$85</f>
        <v>0.11870017647416783</v>
      </c>
      <c r="L82" s="67">
        <f>L61+L62+L63</f>
        <v>11409</v>
      </c>
      <c r="M82" s="68">
        <f>L82/L$85</f>
        <v>0.12604401431791065</v>
      </c>
    </row>
    <row r="83" spans="1:17" ht="13.5" customHeight="1">
      <c r="A83" s="30" t="s">
        <v>57</v>
      </c>
      <c r="B83" s="29">
        <f>F24</f>
        <v>22085</v>
      </c>
      <c r="C83" s="69">
        <f t="shared" ref="C83:E84" si="12">B83/B$85</f>
        <v>0.28125517364339109</v>
      </c>
      <c r="D83" s="29">
        <f>H24</f>
        <v>24227</v>
      </c>
      <c r="E83" s="69">
        <f t="shared" si="12"/>
        <v>0.28202411994784876</v>
      </c>
      <c r="F83" s="29">
        <f>J24</f>
        <v>27103</v>
      </c>
      <c r="G83" s="69">
        <f>F83/F$85</f>
        <v>0.28452502178317601</v>
      </c>
      <c r="H83" s="29">
        <f>L24</f>
        <v>24606</v>
      </c>
      <c r="I83" s="69">
        <f>H83/H$85</f>
        <v>0.26901799575798657</v>
      </c>
      <c r="J83" s="29">
        <f>N24</f>
        <v>21312</v>
      </c>
      <c r="K83" s="69">
        <f>J83/J$85</f>
        <v>0.25938051481774477</v>
      </c>
      <c r="L83" s="29">
        <f>P24</f>
        <v>23136</v>
      </c>
      <c r="M83" s="69">
        <f>L83/L$85</f>
        <v>0.25560121967386984</v>
      </c>
    </row>
    <row r="84" spans="1:17" ht="13.5" customHeight="1">
      <c r="A84" s="55" t="s">
        <v>58</v>
      </c>
      <c r="B84" s="29">
        <f>F23</f>
        <v>56438</v>
      </c>
      <c r="C84" s="70">
        <f t="shared" si="12"/>
        <v>0.71874482635660886</v>
      </c>
      <c r="D84" s="29">
        <f>H23</f>
        <v>61677</v>
      </c>
      <c r="E84" s="70">
        <f t="shared" si="12"/>
        <v>0.71797588005215129</v>
      </c>
      <c r="F84" s="29">
        <f>J23</f>
        <v>68154</v>
      </c>
      <c r="G84" s="70">
        <f>F84/F$85</f>
        <v>0.71547497821682393</v>
      </c>
      <c r="H84" s="29">
        <f>L23</f>
        <v>66860</v>
      </c>
      <c r="I84" s="70">
        <f>H84/H$85</f>
        <v>0.73098200424201343</v>
      </c>
      <c r="J84" s="29">
        <f>N23</f>
        <v>60853</v>
      </c>
      <c r="K84" s="70">
        <f>J84/J$85</f>
        <v>0.74061948518225518</v>
      </c>
      <c r="L84" s="29">
        <f>P23</f>
        <v>67380</v>
      </c>
      <c r="M84" s="70">
        <f>L84/L$85</f>
        <v>0.74439878032613016</v>
      </c>
    </row>
    <row r="85" spans="1:17" ht="13.5" customHeight="1">
      <c r="A85" s="51" t="s">
        <v>35</v>
      </c>
      <c r="B85" s="52">
        <f>SUM(B83:B84)</f>
        <v>78523</v>
      </c>
      <c r="C85" s="71"/>
      <c r="D85" s="52">
        <f>SUM(D83:D84)</f>
        <v>85904</v>
      </c>
      <c r="E85" s="71"/>
      <c r="F85" s="52">
        <f>SUM(F83:F84)</f>
        <v>95257</v>
      </c>
      <c r="G85" s="71"/>
      <c r="H85" s="52">
        <f>SUM(H83:H84)</f>
        <v>91466</v>
      </c>
      <c r="I85" s="71"/>
      <c r="J85" s="52">
        <f>SUM(J83:J84)</f>
        <v>82165</v>
      </c>
      <c r="K85" s="71"/>
      <c r="L85" s="52">
        <f>SUM(L83:L84)</f>
        <v>90516</v>
      </c>
      <c r="M85" s="71"/>
    </row>
    <row r="86" spans="1:17" ht="13.5" customHeight="1"/>
    <row r="87" spans="1:17" ht="13.5" customHeight="1"/>
    <row r="88" spans="1:17" ht="13.5" customHeight="1">
      <c r="A88" s="3" t="s">
        <v>59</v>
      </c>
    </row>
    <row r="89" spans="1:17" ht="13.5" customHeight="1"/>
    <row r="90" spans="1:17" ht="13.5" customHeight="1">
      <c r="B90" s="26" t="s">
        <v>17</v>
      </c>
      <c r="C90" s="26"/>
      <c r="D90" s="26" t="s">
        <v>2</v>
      </c>
      <c r="E90" s="26"/>
      <c r="F90" s="26" t="s">
        <v>3</v>
      </c>
      <c r="G90" s="26"/>
      <c r="H90" s="196" t="s">
        <v>4</v>
      </c>
      <c r="I90" s="196"/>
      <c r="J90" s="196" t="s">
        <v>5</v>
      </c>
      <c r="K90" s="196"/>
      <c r="L90" s="196" t="s">
        <v>6</v>
      </c>
      <c r="M90" s="196"/>
      <c r="N90" s="196" t="s">
        <v>7</v>
      </c>
      <c r="O90" s="196"/>
      <c r="P90" s="196" t="s">
        <v>8</v>
      </c>
      <c r="Q90" s="196"/>
    </row>
    <row r="91" spans="1:17" ht="13.5" customHeight="1">
      <c r="B91" s="27" t="s">
        <v>21</v>
      </c>
      <c r="C91" s="27" t="s">
        <v>10</v>
      </c>
      <c r="D91" s="27" t="s">
        <v>21</v>
      </c>
      <c r="E91" s="27" t="s">
        <v>10</v>
      </c>
      <c r="F91" s="27" t="s">
        <v>21</v>
      </c>
      <c r="G91" s="27" t="s">
        <v>10</v>
      </c>
      <c r="H91" s="27" t="s">
        <v>21</v>
      </c>
      <c r="I91" s="27" t="s">
        <v>10</v>
      </c>
      <c r="J91" s="27" t="s">
        <v>21</v>
      </c>
      <c r="K91" s="27" t="s">
        <v>10</v>
      </c>
      <c r="L91" s="27" t="s">
        <v>21</v>
      </c>
      <c r="M91" s="27" t="s">
        <v>10</v>
      </c>
      <c r="N91" s="27" t="s">
        <v>21</v>
      </c>
      <c r="O91" s="27" t="s">
        <v>10</v>
      </c>
      <c r="P91" s="27" t="s">
        <v>21</v>
      </c>
      <c r="Q91" s="27" t="s">
        <v>10</v>
      </c>
    </row>
    <row r="92" spans="1:17" ht="13.5" customHeight="1">
      <c r="A92" s="28" t="s">
        <v>60</v>
      </c>
      <c r="B92" s="29">
        <v>3339</v>
      </c>
      <c r="C92" s="25">
        <f>B92/$B$95</f>
        <v>4.8440446830117508E-2</v>
      </c>
      <c r="D92" s="29">
        <v>4176</v>
      </c>
      <c r="E92" s="25">
        <f>D92/$D$95</f>
        <v>5.5346445422255211E-2</v>
      </c>
      <c r="F92" s="29">
        <v>4668</v>
      </c>
      <c r="G92" s="25">
        <f>F92/$F$95</f>
        <v>5.9447550399246082E-2</v>
      </c>
      <c r="H92" s="29">
        <v>5476</v>
      </c>
      <c r="I92" s="25">
        <f>H92/$H$95</f>
        <v>6.3745576457440861E-2</v>
      </c>
      <c r="J92" s="29">
        <v>6161</v>
      </c>
      <c r="K92" s="25">
        <f>J92/$J$95</f>
        <v>6.467766148419539E-2</v>
      </c>
      <c r="L92" s="29">
        <v>5668</v>
      </c>
      <c r="M92" s="25">
        <f>L92/$L$95</f>
        <v>6.1968381693744121E-2</v>
      </c>
      <c r="N92" s="29">
        <v>4883</v>
      </c>
      <c r="O92" s="25">
        <f>N92/$N$95</f>
        <v>5.9429197346802166E-2</v>
      </c>
      <c r="P92" s="29">
        <v>5616</v>
      </c>
      <c r="Q92" s="25">
        <f>P92/P$95</f>
        <v>6.2044279464404085E-2</v>
      </c>
    </row>
    <row r="93" spans="1:17" ht="13.5" customHeight="1">
      <c r="A93" s="30" t="s">
        <v>61</v>
      </c>
      <c r="B93" s="29">
        <v>65580</v>
      </c>
      <c r="C93" s="25">
        <f>B93/$B$95</f>
        <v>0.95139997098505735</v>
      </c>
      <c r="D93" s="29">
        <v>71263</v>
      </c>
      <c r="E93" s="25">
        <f>D93/$D$95</f>
        <v>0.94448125960875784</v>
      </c>
      <c r="F93" s="29">
        <v>73827</v>
      </c>
      <c r="G93" s="25">
        <f>F93/$F$95</f>
        <v>0.94019586617933604</v>
      </c>
      <c r="H93" s="29">
        <v>80413</v>
      </c>
      <c r="I93" s="25">
        <f>H93/$H$95</f>
        <v>0.93607981002048801</v>
      </c>
      <c r="J93" s="29">
        <v>89071</v>
      </c>
      <c r="K93" s="25">
        <f>J93/$J$95</f>
        <v>0.93505989061171357</v>
      </c>
      <c r="L93" s="29">
        <v>85788</v>
      </c>
      <c r="M93" s="25">
        <f>L93/$L$95</f>
        <v>0.93792228806332412</v>
      </c>
      <c r="N93" s="29">
        <v>77230</v>
      </c>
      <c r="O93" s="25">
        <f>N93/$N$95</f>
        <v>0.93993792977545187</v>
      </c>
      <c r="P93" s="29">
        <v>84850</v>
      </c>
      <c r="Q93" s="25">
        <f>P93/P$95</f>
        <v>0.93740333200760084</v>
      </c>
    </row>
    <row r="94" spans="1:17" ht="13.5" customHeight="1">
      <c r="A94" s="72" t="s">
        <v>62</v>
      </c>
      <c r="B94" s="29">
        <v>11</v>
      </c>
      <c r="C94" s="25">
        <f>B94/$B$95</f>
        <v>1.5958218482518496E-4</v>
      </c>
      <c r="D94" s="29">
        <v>13</v>
      </c>
      <c r="E94" s="25">
        <f>D94/$D$95</f>
        <v>1.7229496898690558E-4</v>
      </c>
      <c r="F94" s="29">
        <v>28</v>
      </c>
      <c r="G94" s="25">
        <f>F94/$F$95</f>
        <v>3.5658342141792849E-4</v>
      </c>
      <c r="H94" s="29">
        <v>15</v>
      </c>
      <c r="I94" s="25">
        <f>H94/$H$95</f>
        <v>1.746135220711492E-4</v>
      </c>
      <c r="J94" s="29">
        <v>25</v>
      </c>
      <c r="K94" s="25">
        <f>J94/$J$95</f>
        <v>2.6244790409103795E-4</v>
      </c>
      <c r="L94" s="29">
        <v>10</v>
      </c>
      <c r="M94" s="25">
        <f>L94/$L$95</f>
        <v>1.093302429317998E-4</v>
      </c>
      <c r="N94" s="29">
        <v>52</v>
      </c>
      <c r="O94" s="25">
        <f>N94/$N$95</f>
        <v>6.3287287774599886E-4</v>
      </c>
      <c r="P94" s="29">
        <v>50</v>
      </c>
      <c r="Q94" s="25">
        <f>P94/P$95</f>
        <v>5.5238852799505058E-4</v>
      </c>
    </row>
    <row r="95" spans="1:17" ht="13.5" customHeight="1">
      <c r="A95" s="51" t="s">
        <v>16</v>
      </c>
      <c r="B95" s="52">
        <f>SUM(B92:B94)</f>
        <v>68930</v>
      </c>
      <c r="C95" s="53"/>
      <c r="D95" s="52">
        <f>SUM(D92:D94)</f>
        <v>75452</v>
      </c>
      <c r="E95" s="53"/>
      <c r="F95" s="52">
        <f>SUM(F92:F94)</f>
        <v>78523</v>
      </c>
      <c r="G95" s="53"/>
      <c r="H95" s="52">
        <f>SUM(H92:H94)</f>
        <v>85904</v>
      </c>
      <c r="I95" s="53"/>
      <c r="J95" s="52">
        <f>SUM(J92:J94)</f>
        <v>95257</v>
      </c>
      <c r="K95" s="53"/>
      <c r="L95" s="52">
        <f>SUM(L92:L94)</f>
        <v>91466</v>
      </c>
      <c r="M95" s="53"/>
      <c r="N95" s="52">
        <f>SUM(N92:N94)</f>
        <v>82165</v>
      </c>
      <c r="O95" s="53"/>
      <c r="P95" s="52">
        <f>SUM(P92:P94)</f>
        <v>90516</v>
      </c>
      <c r="Q95" s="53"/>
    </row>
    <row r="96" spans="1:17" ht="13.5" customHeight="1"/>
    <row r="97" spans="1:17" ht="13.5" customHeight="1"/>
    <row r="98" spans="1:17" ht="13.5" customHeight="1">
      <c r="A98" s="3" t="s">
        <v>63</v>
      </c>
    </row>
    <row r="99" spans="1:17" ht="13.5" customHeight="1"/>
    <row r="100" spans="1:17" ht="13.5" customHeight="1">
      <c r="B100" s="26" t="s">
        <v>17</v>
      </c>
      <c r="C100" s="26"/>
      <c r="D100" s="26" t="s">
        <v>2</v>
      </c>
      <c r="E100" s="26"/>
      <c r="F100" s="26" t="s">
        <v>3</v>
      </c>
      <c r="G100" s="26"/>
      <c r="H100" s="26" t="s">
        <v>4</v>
      </c>
      <c r="I100" s="26"/>
      <c r="J100" s="196" t="s">
        <v>5</v>
      </c>
      <c r="K100" s="196"/>
      <c r="L100" s="196" t="s">
        <v>6</v>
      </c>
      <c r="M100" s="196"/>
      <c r="N100" s="196" t="s">
        <v>7</v>
      </c>
      <c r="O100" s="196"/>
      <c r="P100" s="196" t="s">
        <v>8</v>
      </c>
      <c r="Q100" s="196"/>
    </row>
    <row r="101" spans="1:17" ht="13.5" customHeight="1">
      <c r="B101" s="27" t="s">
        <v>21</v>
      </c>
      <c r="C101" s="27" t="s">
        <v>10</v>
      </c>
      <c r="D101" s="27" t="s">
        <v>21</v>
      </c>
      <c r="E101" s="27" t="s">
        <v>10</v>
      </c>
      <c r="F101" s="27" t="s">
        <v>21</v>
      </c>
      <c r="G101" s="27" t="s">
        <v>10</v>
      </c>
      <c r="H101" s="27" t="s">
        <v>21</v>
      </c>
      <c r="I101" s="27" t="s">
        <v>10</v>
      </c>
      <c r="J101" s="27" t="s">
        <v>21</v>
      </c>
      <c r="K101" s="27" t="s">
        <v>10</v>
      </c>
      <c r="L101" s="27" t="s">
        <v>21</v>
      </c>
      <c r="M101" s="27" t="s">
        <v>10</v>
      </c>
      <c r="N101" s="27" t="s">
        <v>21</v>
      </c>
      <c r="O101" s="27" t="s">
        <v>10</v>
      </c>
      <c r="P101" s="27" t="s">
        <v>21</v>
      </c>
      <c r="Q101" s="27" t="s">
        <v>10</v>
      </c>
    </row>
    <row r="102" spans="1:17" ht="13.5" customHeight="1">
      <c r="A102" s="28" t="s">
        <v>60</v>
      </c>
      <c r="B102" s="29">
        <v>7892</v>
      </c>
      <c r="C102" s="25">
        <f>B102/B105</f>
        <v>0.29252381481893325</v>
      </c>
      <c r="D102" s="29">
        <v>19514</v>
      </c>
      <c r="E102" s="25">
        <f>D102/D105</f>
        <v>0.37328079270042275</v>
      </c>
      <c r="F102" s="29">
        <v>34705</v>
      </c>
      <c r="G102" s="25">
        <f>F102/F105</f>
        <v>0.54496490429156919</v>
      </c>
      <c r="H102" s="29">
        <v>51970</v>
      </c>
      <c r="I102" s="25">
        <f>H102/H105</f>
        <v>0.68677071082156116</v>
      </c>
      <c r="J102" s="29">
        <v>66194</v>
      </c>
      <c r="K102" s="25">
        <f>J102/J105</f>
        <v>0.72969993606279071</v>
      </c>
      <c r="L102" s="29">
        <v>63980</v>
      </c>
      <c r="M102" s="25">
        <f>L102/L105</f>
        <v>0.72612130016342835</v>
      </c>
      <c r="N102" s="29">
        <v>51565</v>
      </c>
      <c r="O102" s="25">
        <f>N102/N105</f>
        <v>0.69043315257414473</v>
      </c>
      <c r="P102" s="29">
        <v>56645</v>
      </c>
      <c r="Q102" s="25">
        <f>P102/P105</f>
        <v>0.70106933339934152</v>
      </c>
    </row>
    <row r="103" spans="1:17" ht="13.5" customHeight="1">
      <c r="A103" s="30" t="s">
        <v>61</v>
      </c>
      <c r="B103" s="29">
        <v>1405</v>
      </c>
      <c r="C103" s="25">
        <f>B103/B105</f>
        <v>5.2077541791763965E-2</v>
      </c>
      <c r="D103" s="29">
        <v>3239</v>
      </c>
      <c r="E103" s="25">
        <f>D103/D105</f>
        <v>6.1958413833999658E-2</v>
      </c>
      <c r="F103" s="29">
        <v>6064</v>
      </c>
      <c r="G103" s="25">
        <f>F103/F105</f>
        <v>9.5221644708949019E-2</v>
      </c>
      <c r="H103" s="29">
        <v>9336</v>
      </c>
      <c r="I103" s="25">
        <f>H103/H105</f>
        <v>0.12337293354300741</v>
      </c>
      <c r="J103" s="29">
        <v>12533</v>
      </c>
      <c r="K103" s="25">
        <f>J103/J105</f>
        <v>0.13815949026611107</v>
      </c>
      <c r="L103" s="29">
        <v>11831</v>
      </c>
      <c r="M103" s="25">
        <f>L103/L105</f>
        <v>0.13427228981296532</v>
      </c>
      <c r="N103" s="29">
        <v>9394</v>
      </c>
      <c r="O103" s="25">
        <f>N103/N105</f>
        <v>0.12578161612104172</v>
      </c>
      <c r="P103" s="29">
        <v>10512</v>
      </c>
      <c r="Q103" s="25">
        <f>P103/P105</f>
        <v>0.13010223025322409</v>
      </c>
    </row>
    <row r="104" spans="1:17" ht="13.5" customHeight="1">
      <c r="A104" s="72" t="s">
        <v>62</v>
      </c>
      <c r="B104" s="29">
        <v>17682</v>
      </c>
      <c r="C104" s="25">
        <f>B104/B105</f>
        <v>0.65539864338930276</v>
      </c>
      <c r="D104" s="29">
        <v>29524</v>
      </c>
      <c r="E104" s="25">
        <f>D104/D105</f>
        <v>0.56476079346557762</v>
      </c>
      <c r="F104" s="29">
        <v>22914</v>
      </c>
      <c r="G104" s="25">
        <f>F104/F105</f>
        <v>0.35981345099948181</v>
      </c>
      <c r="H104" s="29">
        <v>14367</v>
      </c>
      <c r="I104" s="25">
        <f>H104/H105</f>
        <v>0.18985635563543141</v>
      </c>
      <c r="J104" s="29">
        <v>11987</v>
      </c>
      <c r="K104" s="25">
        <f>J104/J105</f>
        <v>0.13214057367109819</v>
      </c>
      <c r="L104" s="29">
        <v>12301</v>
      </c>
      <c r="M104" s="25">
        <f>L104/L105</f>
        <v>0.13960641002360633</v>
      </c>
      <c r="N104" s="29">
        <v>13726</v>
      </c>
      <c r="O104" s="25">
        <f>N104/N105</f>
        <v>0.18378523130481356</v>
      </c>
      <c r="P104" s="29">
        <v>13641</v>
      </c>
      <c r="Q104" s="25">
        <f>P104/P105</f>
        <v>0.16882843634743433</v>
      </c>
    </row>
    <row r="105" spans="1:17" ht="13.5" customHeight="1">
      <c r="A105" s="51" t="s">
        <v>16</v>
      </c>
      <c r="B105" s="52">
        <f>B102+B103+B104</f>
        <v>26979</v>
      </c>
      <c r="C105" s="53"/>
      <c r="D105" s="52">
        <f>D102+D103+D104</f>
        <v>52277</v>
      </c>
      <c r="E105" s="54"/>
      <c r="F105" s="52">
        <f>F102+F103+F104</f>
        <v>63683</v>
      </c>
      <c r="G105" s="54"/>
      <c r="H105" s="52">
        <f>H102+H103+H104</f>
        <v>75673</v>
      </c>
      <c r="I105" s="54"/>
      <c r="J105" s="52">
        <f>J102+J103+J104</f>
        <v>90714</v>
      </c>
      <c r="K105" s="54"/>
      <c r="L105" s="52">
        <f>L102+L103+L104</f>
        <v>88112</v>
      </c>
      <c r="M105" s="54"/>
      <c r="N105" s="52">
        <f>N102+N103+N104</f>
        <v>74685</v>
      </c>
      <c r="O105" s="54"/>
      <c r="P105" s="52">
        <f>P102+P103+P104</f>
        <v>80798</v>
      </c>
      <c r="Q105" s="54"/>
    </row>
    <row r="106" spans="1:17" ht="13.5" customHeight="1"/>
    <row r="107" spans="1:17" ht="13.5" customHeight="1">
      <c r="A107" s="23" t="s">
        <v>64</v>
      </c>
      <c r="C107" s="73"/>
      <c r="D107" s="74"/>
      <c r="E107" s="73"/>
      <c r="F107" s="75"/>
      <c r="G107" s="73"/>
      <c r="H107" s="76"/>
      <c r="I107" s="73"/>
      <c r="P107" s="35"/>
    </row>
    <row r="108" spans="1:17" ht="13.5" customHeight="1">
      <c r="A108" s="23" t="s">
        <v>65</v>
      </c>
    </row>
    <row r="109" spans="1:17" ht="13.5" customHeight="1"/>
    <row r="110" spans="1:17" ht="13.5" customHeight="1">
      <c r="B110" s="77"/>
      <c r="D110" s="77"/>
      <c r="F110" s="77"/>
      <c r="H110" s="77"/>
    </row>
    <row r="111" spans="1:17" ht="13.5" customHeight="1"/>
    <row r="112" spans="1:17" ht="13.5" customHeight="1">
      <c r="B112" s="25"/>
      <c r="D112" s="25"/>
      <c r="F112" s="25"/>
      <c r="H112" s="25"/>
    </row>
    <row r="113" spans="2:8" ht="13.5" customHeight="1">
      <c r="B113" s="25"/>
      <c r="D113" s="25"/>
      <c r="F113" s="25"/>
      <c r="H113" s="25"/>
    </row>
    <row r="114" spans="2:8" ht="13.5" customHeight="1"/>
    <row r="115" spans="2:8" ht="13.5" customHeight="1"/>
    <row r="116" spans="2:8" ht="13.5" customHeight="1"/>
    <row r="117" spans="2:8" ht="13.5" customHeight="1"/>
    <row r="118" spans="2:8" ht="13.5" customHeight="1"/>
  </sheetData>
  <mergeCells count="39">
    <mergeCell ref="N6:O6"/>
    <mergeCell ref="B6:C6"/>
    <mergeCell ref="D6:E6"/>
    <mergeCell ref="F6:G6"/>
    <mergeCell ref="H6:I6"/>
    <mergeCell ref="J6:K6"/>
    <mergeCell ref="L6:M6"/>
    <mergeCell ref="H21:I21"/>
    <mergeCell ref="J21:K21"/>
    <mergeCell ref="L21:M21"/>
    <mergeCell ref="N21:O21"/>
    <mergeCell ref="P21:Q21"/>
    <mergeCell ref="L59:M59"/>
    <mergeCell ref="B31:C31"/>
    <mergeCell ref="D31:E31"/>
    <mergeCell ref="F31:G31"/>
    <mergeCell ref="H31:I31"/>
    <mergeCell ref="J31:K31"/>
    <mergeCell ref="L31:M31"/>
    <mergeCell ref="B59:C59"/>
    <mergeCell ref="D59:E59"/>
    <mergeCell ref="F59:G59"/>
    <mergeCell ref="H59:I59"/>
    <mergeCell ref="J59:K59"/>
    <mergeCell ref="J100:K100"/>
    <mergeCell ref="L100:M100"/>
    <mergeCell ref="N100:O100"/>
    <mergeCell ref="P100:Q100"/>
    <mergeCell ref="B80:C80"/>
    <mergeCell ref="D80:E80"/>
    <mergeCell ref="F80:G80"/>
    <mergeCell ref="H80:I80"/>
    <mergeCell ref="J80:K80"/>
    <mergeCell ref="L80:M80"/>
    <mergeCell ref="H90:I90"/>
    <mergeCell ref="J90:K90"/>
    <mergeCell ref="L90:M90"/>
    <mergeCell ref="N90:O90"/>
    <mergeCell ref="P90:Q9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2"/>
  <sheetViews>
    <sheetView workbookViewId="0">
      <selection activeCell="M28" sqref="M28"/>
    </sheetView>
  </sheetViews>
  <sheetFormatPr defaultRowHeight="15"/>
  <cols>
    <col min="1" max="1" width="21.77734375" style="162" customWidth="1"/>
    <col min="2" max="2" width="11.77734375" style="161" customWidth="1"/>
    <col min="3" max="3" width="8.88671875" style="162"/>
    <col min="4" max="4" width="21.77734375" style="162" customWidth="1"/>
    <col min="5" max="5" width="11.77734375" style="161" customWidth="1"/>
  </cols>
  <sheetData>
    <row r="2" spans="1:5" ht="29.25" customHeight="1">
      <c r="A2" s="173" t="s">
        <v>148</v>
      </c>
      <c r="D2" s="173"/>
    </row>
    <row r="4" spans="1:5">
      <c r="A4" s="172" t="s">
        <v>147</v>
      </c>
      <c r="B4" s="171"/>
      <c r="D4" s="172" t="s">
        <v>146</v>
      </c>
      <c r="E4" s="171"/>
    </row>
    <row r="5" spans="1:5" s="82" customFormat="1" ht="27" customHeight="1">
      <c r="A5" s="168"/>
      <c r="B5" s="167" t="s">
        <v>129</v>
      </c>
      <c r="C5" s="208"/>
      <c r="D5" s="168"/>
      <c r="E5" s="167" t="s">
        <v>129</v>
      </c>
    </row>
    <row r="6" spans="1:5" s="82" customFormat="1" ht="18" customHeight="1">
      <c r="A6" s="168"/>
      <c r="B6" s="167" t="s">
        <v>8</v>
      </c>
      <c r="C6" s="174"/>
      <c r="D6" s="168"/>
      <c r="E6" s="167" t="s">
        <v>8</v>
      </c>
    </row>
    <row r="7" spans="1:5" s="82" customFormat="1" ht="18" customHeight="1">
      <c r="A7" s="175" t="s">
        <v>143</v>
      </c>
      <c r="B7" s="165">
        <v>4.5709666757677221</v>
      </c>
      <c r="C7" s="174"/>
      <c r="D7" s="175" t="s">
        <v>143</v>
      </c>
      <c r="E7" s="176">
        <v>39.639987827145468</v>
      </c>
    </row>
    <row r="8" spans="1:5" s="82" customFormat="1" ht="18" customHeight="1">
      <c r="A8" s="164" t="s">
        <v>142</v>
      </c>
      <c r="B8" s="163">
        <v>3.5168006596578025</v>
      </c>
      <c r="C8" s="162"/>
      <c r="D8" s="164" t="s">
        <v>142</v>
      </c>
      <c r="E8" s="163">
        <v>19.777292576419214</v>
      </c>
    </row>
    <row r="9" spans="1:5" s="82" customFormat="1" ht="18" customHeight="1">
      <c r="A9" s="164" t="s">
        <v>141</v>
      </c>
      <c r="B9" s="163">
        <v>3.8223291626564002</v>
      </c>
      <c r="C9" s="162"/>
      <c r="D9" s="164" t="s">
        <v>141</v>
      </c>
      <c r="E9" s="163">
        <v>51.291139240506332</v>
      </c>
    </row>
    <row r="10" spans="1:5" s="82" customFormat="1" ht="18" customHeight="1">
      <c r="A10" s="164" t="s">
        <v>140</v>
      </c>
      <c r="B10" s="163">
        <v>4.176269825336278</v>
      </c>
      <c r="C10" s="162"/>
      <c r="D10" s="164" t="s">
        <v>140</v>
      </c>
      <c r="E10" s="163">
        <v>30.757575757575758</v>
      </c>
    </row>
    <row r="11" spans="1:5" s="82" customFormat="1" ht="18" customHeight="1">
      <c r="A11" s="164" t="s">
        <v>105</v>
      </c>
      <c r="B11" s="163">
        <v>4.5088956389672381</v>
      </c>
      <c r="C11" s="162"/>
      <c r="D11" s="164" t="s">
        <v>105</v>
      </c>
      <c r="E11" s="163">
        <v>30.431411530815108</v>
      </c>
    </row>
    <row r="12" spans="1:5" s="82" customFormat="1" ht="18" customHeight="1">
      <c r="A12" s="164" t="s">
        <v>139</v>
      </c>
      <c r="B12" s="163">
        <v>4.202464788732394</v>
      </c>
      <c r="C12" s="162"/>
      <c r="D12" s="164" t="s">
        <v>139</v>
      </c>
      <c r="E12" s="163">
        <v>27.852459016393443</v>
      </c>
    </row>
    <row r="13" spans="1:5" s="82" customFormat="1" ht="18" customHeight="1">
      <c r="A13" s="164" t="s">
        <v>138</v>
      </c>
      <c r="B13" s="163">
        <v>4.9739608217869087</v>
      </c>
      <c r="C13" s="162"/>
      <c r="D13" s="164" t="s">
        <v>138</v>
      </c>
      <c r="E13" s="163">
        <v>35.819587628865982</v>
      </c>
    </row>
    <row r="14" spans="1:5" s="82" customFormat="1" ht="18" customHeight="1">
      <c r="A14" s="164" t="s">
        <v>137</v>
      </c>
      <c r="B14" s="163">
        <v>6.2681736177438188</v>
      </c>
      <c r="C14" s="162"/>
      <c r="D14" s="164" t="s">
        <v>137</v>
      </c>
      <c r="E14" s="163">
        <v>68.155875299760197</v>
      </c>
    </row>
    <row r="15" spans="1:5" s="82" customFormat="1" ht="18" customHeight="1">
      <c r="A15" s="164" t="s">
        <v>136</v>
      </c>
      <c r="B15" s="163">
        <v>4.3840938722294656</v>
      </c>
      <c r="C15" s="162"/>
      <c r="D15" s="164" t="s">
        <v>136</v>
      </c>
      <c r="E15" s="163">
        <v>56.236607142857146</v>
      </c>
    </row>
    <row r="16" spans="1:5" s="82" customFormat="1" ht="18" customHeight="1">
      <c r="A16" s="164" t="s">
        <v>135</v>
      </c>
      <c r="B16" s="163">
        <v>3.1167400881057268</v>
      </c>
      <c r="C16" s="162"/>
      <c r="D16" s="164" t="s">
        <v>135</v>
      </c>
      <c r="E16" s="163">
        <v>21.290640394088669</v>
      </c>
    </row>
    <row r="17" spans="1:5" s="82" customFormat="1" ht="18" customHeight="1">
      <c r="A17" s="164" t="s">
        <v>134</v>
      </c>
      <c r="B17" s="163">
        <v>4.7027595269382392</v>
      </c>
      <c r="C17" s="162"/>
      <c r="D17" s="164" t="s">
        <v>134</v>
      </c>
      <c r="E17" s="163">
        <v>34.960352422907491</v>
      </c>
    </row>
    <row r="18" spans="1:5" s="82" customFormat="1" ht="18" customHeight="1">
      <c r="A18" s="164" t="s">
        <v>133</v>
      </c>
      <c r="B18" s="163">
        <v>4.1709111488398412</v>
      </c>
      <c r="C18" s="162"/>
      <c r="D18" s="164" t="s">
        <v>133</v>
      </c>
      <c r="E18" s="163">
        <v>33.801047120418851</v>
      </c>
    </row>
    <row r="19" spans="1:5" s="82" customFormat="1" ht="18" customHeight="1">
      <c r="A19" s="164" t="s">
        <v>88</v>
      </c>
      <c r="B19" s="163">
        <v>5.0677835843836458</v>
      </c>
      <c r="C19" s="162"/>
      <c r="D19" s="164" t="s">
        <v>88</v>
      </c>
      <c r="E19" s="163">
        <v>51.224561403508773</v>
      </c>
    </row>
    <row r="20" spans="1:5" s="82" customFormat="1" ht="18" customHeight="1">
      <c r="A20" s="164" t="s">
        <v>132</v>
      </c>
      <c r="B20" s="163">
        <v>4.399287241625089</v>
      </c>
      <c r="C20" s="162"/>
      <c r="D20" s="164" t="s">
        <v>132</v>
      </c>
      <c r="E20" s="163">
        <v>34.474626865671645</v>
      </c>
    </row>
    <row r="21" spans="1:5">
      <c r="A21" s="170"/>
      <c r="B21" s="169"/>
      <c r="D21" s="170"/>
      <c r="E21" s="169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6">
      <c r="A33"/>
      <c r="B33"/>
      <c r="C33"/>
      <c r="D33"/>
      <c r="E33"/>
    </row>
    <row r="34" spans="1:6" ht="18" customHeight="1">
      <c r="A34"/>
      <c r="B34"/>
      <c r="C34"/>
      <c r="D34"/>
      <c r="E34"/>
      <c r="F34" s="24"/>
    </row>
    <row r="35" spans="1:6" ht="18" customHeight="1">
      <c r="A35"/>
      <c r="B35"/>
      <c r="C35"/>
      <c r="D35"/>
      <c r="E35"/>
    </row>
    <row r="36" spans="1:6" ht="18" customHeight="1">
      <c r="A36"/>
      <c r="B36"/>
      <c r="C36"/>
      <c r="D36"/>
      <c r="E36"/>
    </row>
    <row r="37" spans="1:6" ht="18" customHeight="1">
      <c r="A37"/>
      <c r="B37"/>
      <c r="C37"/>
      <c r="D37"/>
      <c r="E37"/>
    </row>
    <row r="38" spans="1:6" ht="18" customHeight="1">
      <c r="A38"/>
      <c r="B38"/>
      <c r="C38"/>
      <c r="D38"/>
      <c r="E38"/>
    </row>
    <row r="39" spans="1:6" ht="18" customHeight="1">
      <c r="A39"/>
      <c r="B39"/>
      <c r="C39"/>
      <c r="D39"/>
      <c r="E39"/>
    </row>
    <row r="40" spans="1:6" ht="18" customHeight="1">
      <c r="A40"/>
      <c r="B40"/>
      <c r="C40"/>
      <c r="D40"/>
      <c r="E40"/>
    </row>
    <row r="41" spans="1:6" ht="18" customHeight="1">
      <c r="A41"/>
      <c r="B41"/>
      <c r="C41"/>
      <c r="D41"/>
      <c r="E41"/>
    </row>
    <row r="42" spans="1:6" ht="18" customHeight="1">
      <c r="A42"/>
      <c r="B42"/>
      <c r="C42"/>
      <c r="D42"/>
      <c r="E42"/>
    </row>
    <row r="43" spans="1:6" ht="18" customHeight="1">
      <c r="A43"/>
      <c r="B43"/>
      <c r="C43"/>
      <c r="D43"/>
      <c r="E43"/>
    </row>
    <row r="44" spans="1:6" ht="18" customHeight="1">
      <c r="A44"/>
      <c r="B44"/>
      <c r="C44"/>
      <c r="D44"/>
      <c r="E44"/>
    </row>
    <row r="45" spans="1:6" ht="18" customHeight="1">
      <c r="A45"/>
      <c r="B45"/>
      <c r="C45"/>
      <c r="D45"/>
      <c r="E45"/>
    </row>
    <row r="46" spans="1:6" ht="18" customHeight="1">
      <c r="A46"/>
      <c r="B46"/>
      <c r="C46"/>
      <c r="D46"/>
      <c r="E46"/>
    </row>
    <row r="47" spans="1:6" ht="18" customHeight="1">
      <c r="A47"/>
      <c r="B47"/>
      <c r="C47"/>
      <c r="D47"/>
      <c r="E47"/>
    </row>
    <row r="48" spans="1:6" ht="18" customHeight="1">
      <c r="A48"/>
      <c r="B48"/>
      <c r="C48"/>
      <c r="D48"/>
      <c r="E48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18"/>
  <sheetViews>
    <sheetView workbookViewId="0">
      <selection activeCell="C22" sqref="C22"/>
    </sheetView>
  </sheetViews>
  <sheetFormatPr defaultRowHeight="15"/>
  <cols>
    <col min="1" max="1" width="21.44140625" style="2" customWidth="1"/>
    <col min="2" max="7" width="8.5546875" style="2" customWidth="1"/>
    <col min="8" max="11" width="8.5546875" customWidth="1"/>
    <col min="14" max="14" width="9" bestFit="1" customWidth="1"/>
    <col min="18" max="18" width="8.88671875" style="78"/>
    <col min="257" max="257" width="21.44140625" customWidth="1"/>
    <col min="258" max="267" width="8.5546875" customWidth="1"/>
    <col min="270" max="270" width="9" bestFit="1" customWidth="1"/>
    <col min="513" max="513" width="21.44140625" customWidth="1"/>
    <col min="514" max="523" width="8.5546875" customWidth="1"/>
    <col min="526" max="526" width="9" bestFit="1" customWidth="1"/>
    <col min="769" max="769" width="21.44140625" customWidth="1"/>
    <col min="770" max="779" width="8.5546875" customWidth="1"/>
    <col min="782" max="782" width="9" bestFit="1" customWidth="1"/>
    <col min="1025" max="1025" width="21.44140625" customWidth="1"/>
    <col min="1026" max="1035" width="8.5546875" customWidth="1"/>
    <col min="1038" max="1038" width="9" bestFit="1" customWidth="1"/>
    <col min="1281" max="1281" width="21.44140625" customWidth="1"/>
    <col min="1282" max="1291" width="8.5546875" customWidth="1"/>
    <col min="1294" max="1294" width="9" bestFit="1" customWidth="1"/>
    <col min="1537" max="1537" width="21.44140625" customWidth="1"/>
    <col min="1538" max="1547" width="8.5546875" customWidth="1"/>
    <col min="1550" max="1550" width="9" bestFit="1" customWidth="1"/>
    <col min="1793" max="1793" width="21.44140625" customWidth="1"/>
    <col min="1794" max="1803" width="8.5546875" customWidth="1"/>
    <col min="1806" max="1806" width="9" bestFit="1" customWidth="1"/>
    <col min="2049" max="2049" width="21.44140625" customWidth="1"/>
    <col min="2050" max="2059" width="8.5546875" customWidth="1"/>
    <col min="2062" max="2062" width="9" bestFit="1" customWidth="1"/>
    <col min="2305" max="2305" width="21.44140625" customWidth="1"/>
    <col min="2306" max="2315" width="8.5546875" customWidth="1"/>
    <col min="2318" max="2318" width="9" bestFit="1" customWidth="1"/>
    <col min="2561" max="2561" width="21.44140625" customWidth="1"/>
    <col min="2562" max="2571" width="8.5546875" customWidth="1"/>
    <col min="2574" max="2574" width="9" bestFit="1" customWidth="1"/>
    <col min="2817" max="2817" width="21.44140625" customWidth="1"/>
    <col min="2818" max="2827" width="8.5546875" customWidth="1"/>
    <col min="2830" max="2830" width="9" bestFit="1" customWidth="1"/>
    <col min="3073" max="3073" width="21.44140625" customWidth="1"/>
    <col min="3074" max="3083" width="8.5546875" customWidth="1"/>
    <col min="3086" max="3086" width="9" bestFit="1" customWidth="1"/>
    <col min="3329" max="3329" width="21.44140625" customWidth="1"/>
    <col min="3330" max="3339" width="8.5546875" customWidth="1"/>
    <col min="3342" max="3342" width="9" bestFit="1" customWidth="1"/>
    <col min="3585" max="3585" width="21.44140625" customWidth="1"/>
    <col min="3586" max="3595" width="8.5546875" customWidth="1"/>
    <col min="3598" max="3598" width="9" bestFit="1" customWidth="1"/>
    <col min="3841" max="3841" width="21.44140625" customWidth="1"/>
    <col min="3842" max="3851" width="8.5546875" customWidth="1"/>
    <col min="3854" max="3854" width="9" bestFit="1" customWidth="1"/>
    <col min="4097" max="4097" width="21.44140625" customWidth="1"/>
    <col min="4098" max="4107" width="8.5546875" customWidth="1"/>
    <col min="4110" max="4110" width="9" bestFit="1" customWidth="1"/>
    <col min="4353" max="4353" width="21.44140625" customWidth="1"/>
    <col min="4354" max="4363" width="8.5546875" customWidth="1"/>
    <col min="4366" max="4366" width="9" bestFit="1" customWidth="1"/>
    <col min="4609" max="4609" width="21.44140625" customWidth="1"/>
    <col min="4610" max="4619" width="8.5546875" customWidth="1"/>
    <col min="4622" max="4622" width="9" bestFit="1" customWidth="1"/>
    <col min="4865" max="4865" width="21.44140625" customWidth="1"/>
    <col min="4866" max="4875" width="8.5546875" customWidth="1"/>
    <col min="4878" max="4878" width="9" bestFit="1" customWidth="1"/>
    <col min="5121" max="5121" width="21.44140625" customWidth="1"/>
    <col min="5122" max="5131" width="8.5546875" customWidth="1"/>
    <col min="5134" max="5134" width="9" bestFit="1" customWidth="1"/>
    <col min="5377" max="5377" width="21.44140625" customWidth="1"/>
    <col min="5378" max="5387" width="8.5546875" customWidth="1"/>
    <col min="5390" max="5390" width="9" bestFit="1" customWidth="1"/>
    <col min="5633" max="5633" width="21.44140625" customWidth="1"/>
    <col min="5634" max="5643" width="8.5546875" customWidth="1"/>
    <col min="5646" max="5646" width="9" bestFit="1" customWidth="1"/>
    <col min="5889" max="5889" width="21.44140625" customWidth="1"/>
    <col min="5890" max="5899" width="8.5546875" customWidth="1"/>
    <col min="5902" max="5902" width="9" bestFit="1" customWidth="1"/>
    <col min="6145" max="6145" width="21.44140625" customWidth="1"/>
    <col min="6146" max="6155" width="8.5546875" customWidth="1"/>
    <col min="6158" max="6158" width="9" bestFit="1" customWidth="1"/>
    <col min="6401" max="6401" width="21.44140625" customWidth="1"/>
    <col min="6402" max="6411" width="8.5546875" customWidth="1"/>
    <col min="6414" max="6414" width="9" bestFit="1" customWidth="1"/>
    <col min="6657" max="6657" width="21.44140625" customWidth="1"/>
    <col min="6658" max="6667" width="8.5546875" customWidth="1"/>
    <col min="6670" max="6670" width="9" bestFit="1" customWidth="1"/>
    <col min="6913" max="6913" width="21.44140625" customWidth="1"/>
    <col min="6914" max="6923" width="8.5546875" customWidth="1"/>
    <col min="6926" max="6926" width="9" bestFit="1" customWidth="1"/>
    <col min="7169" max="7169" width="21.44140625" customWidth="1"/>
    <col min="7170" max="7179" width="8.5546875" customWidth="1"/>
    <col min="7182" max="7182" width="9" bestFit="1" customWidth="1"/>
    <col min="7425" max="7425" width="21.44140625" customWidth="1"/>
    <col min="7426" max="7435" width="8.5546875" customWidth="1"/>
    <col min="7438" max="7438" width="9" bestFit="1" customWidth="1"/>
    <col min="7681" max="7681" width="21.44140625" customWidth="1"/>
    <col min="7682" max="7691" width="8.5546875" customWidth="1"/>
    <col min="7694" max="7694" width="9" bestFit="1" customWidth="1"/>
    <col min="7937" max="7937" width="21.44140625" customWidth="1"/>
    <col min="7938" max="7947" width="8.5546875" customWidth="1"/>
    <col min="7950" max="7950" width="9" bestFit="1" customWidth="1"/>
    <col min="8193" max="8193" width="21.44140625" customWidth="1"/>
    <col min="8194" max="8203" width="8.5546875" customWidth="1"/>
    <col min="8206" max="8206" width="9" bestFit="1" customWidth="1"/>
    <col min="8449" max="8449" width="21.44140625" customWidth="1"/>
    <col min="8450" max="8459" width="8.5546875" customWidth="1"/>
    <col min="8462" max="8462" width="9" bestFit="1" customWidth="1"/>
    <col min="8705" max="8705" width="21.44140625" customWidth="1"/>
    <col min="8706" max="8715" width="8.5546875" customWidth="1"/>
    <col min="8718" max="8718" width="9" bestFit="1" customWidth="1"/>
    <col min="8961" max="8961" width="21.44140625" customWidth="1"/>
    <col min="8962" max="8971" width="8.5546875" customWidth="1"/>
    <col min="8974" max="8974" width="9" bestFit="1" customWidth="1"/>
    <col min="9217" max="9217" width="21.44140625" customWidth="1"/>
    <col min="9218" max="9227" width="8.5546875" customWidth="1"/>
    <col min="9230" max="9230" width="9" bestFit="1" customWidth="1"/>
    <col min="9473" max="9473" width="21.44140625" customWidth="1"/>
    <col min="9474" max="9483" width="8.5546875" customWidth="1"/>
    <col min="9486" max="9486" width="9" bestFit="1" customWidth="1"/>
    <col min="9729" max="9729" width="21.44140625" customWidth="1"/>
    <col min="9730" max="9739" width="8.5546875" customWidth="1"/>
    <col min="9742" max="9742" width="9" bestFit="1" customWidth="1"/>
    <col min="9985" max="9985" width="21.44140625" customWidth="1"/>
    <col min="9986" max="9995" width="8.5546875" customWidth="1"/>
    <col min="9998" max="9998" width="9" bestFit="1" customWidth="1"/>
    <col min="10241" max="10241" width="21.44140625" customWidth="1"/>
    <col min="10242" max="10251" width="8.5546875" customWidth="1"/>
    <col min="10254" max="10254" width="9" bestFit="1" customWidth="1"/>
    <col min="10497" max="10497" width="21.44140625" customWidth="1"/>
    <col min="10498" max="10507" width="8.5546875" customWidth="1"/>
    <col min="10510" max="10510" width="9" bestFit="1" customWidth="1"/>
    <col min="10753" max="10753" width="21.44140625" customWidth="1"/>
    <col min="10754" max="10763" width="8.5546875" customWidth="1"/>
    <col min="10766" max="10766" width="9" bestFit="1" customWidth="1"/>
    <col min="11009" max="11009" width="21.44140625" customWidth="1"/>
    <col min="11010" max="11019" width="8.5546875" customWidth="1"/>
    <col min="11022" max="11022" width="9" bestFit="1" customWidth="1"/>
    <col min="11265" max="11265" width="21.44140625" customWidth="1"/>
    <col min="11266" max="11275" width="8.5546875" customWidth="1"/>
    <col min="11278" max="11278" width="9" bestFit="1" customWidth="1"/>
    <col min="11521" max="11521" width="21.44140625" customWidth="1"/>
    <col min="11522" max="11531" width="8.5546875" customWidth="1"/>
    <col min="11534" max="11534" width="9" bestFit="1" customWidth="1"/>
    <col min="11777" max="11777" width="21.44140625" customWidth="1"/>
    <col min="11778" max="11787" width="8.5546875" customWidth="1"/>
    <col min="11790" max="11790" width="9" bestFit="1" customWidth="1"/>
    <col min="12033" max="12033" width="21.44140625" customWidth="1"/>
    <col min="12034" max="12043" width="8.5546875" customWidth="1"/>
    <col min="12046" max="12046" width="9" bestFit="1" customWidth="1"/>
    <col min="12289" max="12289" width="21.44140625" customWidth="1"/>
    <col min="12290" max="12299" width="8.5546875" customWidth="1"/>
    <col min="12302" max="12302" width="9" bestFit="1" customWidth="1"/>
    <col min="12545" max="12545" width="21.44140625" customWidth="1"/>
    <col min="12546" max="12555" width="8.5546875" customWidth="1"/>
    <col min="12558" max="12558" width="9" bestFit="1" customWidth="1"/>
    <col min="12801" max="12801" width="21.44140625" customWidth="1"/>
    <col min="12802" max="12811" width="8.5546875" customWidth="1"/>
    <col min="12814" max="12814" width="9" bestFit="1" customWidth="1"/>
    <col min="13057" max="13057" width="21.44140625" customWidth="1"/>
    <col min="13058" max="13067" width="8.5546875" customWidth="1"/>
    <col min="13070" max="13070" width="9" bestFit="1" customWidth="1"/>
    <col min="13313" max="13313" width="21.44140625" customWidth="1"/>
    <col min="13314" max="13323" width="8.5546875" customWidth="1"/>
    <col min="13326" max="13326" width="9" bestFit="1" customWidth="1"/>
    <col min="13569" max="13569" width="21.44140625" customWidth="1"/>
    <col min="13570" max="13579" width="8.5546875" customWidth="1"/>
    <col min="13582" max="13582" width="9" bestFit="1" customWidth="1"/>
    <col min="13825" max="13825" width="21.44140625" customWidth="1"/>
    <col min="13826" max="13835" width="8.5546875" customWidth="1"/>
    <col min="13838" max="13838" width="9" bestFit="1" customWidth="1"/>
    <col min="14081" max="14081" width="21.44140625" customWidth="1"/>
    <col min="14082" max="14091" width="8.5546875" customWidth="1"/>
    <col min="14094" max="14094" width="9" bestFit="1" customWidth="1"/>
    <col min="14337" max="14337" width="21.44140625" customWidth="1"/>
    <col min="14338" max="14347" width="8.5546875" customWidth="1"/>
    <col min="14350" max="14350" width="9" bestFit="1" customWidth="1"/>
    <col min="14593" max="14593" width="21.44140625" customWidth="1"/>
    <col min="14594" max="14603" width="8.5546875" customWidth="1"/>
    <col min="14606" max="14606" width="9" bestFit="1" customWidth="1"/>
    <col min="14849" max="14849" width="21.44140625" customWidth="1"/>
    <col min="14850" max="14859" width="8.5546875" customWidth="1"/>
    <col min="14862" max="14862" width="9" bestFit="1" customWidth="1"/>
    <col min="15105" max="15105" width="21.44140625" customWidth="1"/>
    <col min="15106" max="15115" width="8.5546875" customWidth="1"/>
    <col min="15118" max="15118" width="9" bestFit="1" customWidth="1"/>
    <col min="15361" max="15361" width="21.44140625" customWidth="1"/>
    <col min="15362" max="15371" width="8.5546875" customWidth="1"/>
    <col min="15374" max="15374" width="9" bestFit="1" customWidth="1"/>
    <col min="15617" max="15617" width="21.44140625" customWidth="1"/>
    <col min="15618" max="15627" width="8.5546875" customWidth="1"/>
    <col min="15630" max="15630" width="9" bestFit="1" customWidth="1"/>
    <col min="15873" max="15873" width="21.44140625" customWidth="1"/>
    <col min="15874" max="15883" width="8.5546875" customWidth="1"/>
    <col min="15886" max="15886" width="9" bestFit="1" customWidth="1"/>
    <col min="16129" max="16129" width="21.44140625" customWidth="1"/>
    <col min="16130" max="16139" width="8.5546875" customWidth="1"/>
    <col min="16142" max="16142" width="9" bestFit="1" customWidth="1"/>
  </cols>
  <sheetData>
    <row r="2" spans="1:23" ht="15.75">
      <c r="A2" s="1" t="s">
        <v>67</v>
      </c>
    </row>
    <row r="3" spans="1:23" ht="13.5" customHeight="1">
      <c r="S3" s="24"/>
      <c r="T3" s="24"/>
    </row>
    <row r="4" spans="1:23" ht="13.5" customHeight="1">
      <c r="A4" s="3" t="s">
        <v>1</v>
      </c>
      <c r="V4" s="24"/>
      <c r="W4" s="24"/>
    </row>
    <row r="5" spans="1:23" ht="13.5" customHeight="1">
      <c r="S5" s="24"/>
      <c r="T5" s="24"/>
    </row>
    <row r="6" spans="1:23" ht="13.5" customHeight="1">
      <c r="A6" s="4"/>
      <c r="B6" s="199" t="s">
        <v>2</v>
      </c>
      <c r="C6" s="197"/>
      <c r="D6" s="197" t="s">
        <v>3</v>
      </c>
      <c r="E6" s="198"/>
      <c r="F6" s="197" t="s">
        <v>4</v>
      </c>
      <c r="G6" s="198"/>
      <c r="H6" s="197" t="s">
        <v>5</v>
      </c>
      <c r="I6" s="197"/>
      <c r="J6" s="197" t="s">
        <v>6</v>
      </c>
      <c r="K6" s="197"/>
      <c r="L6" s="197" t="s">
        <v>7</v>
      </c>
      <c r="M6" s="197"/>
      <c r="N6" s="197" t="s">
        <v>8</v>
      </c>
      <c r="O6" s="198"/>
      <c r="S6" s="24"/>
      <c r="T6" s="24"/>
    </row>
    <row r="7" spans="1:23" ht="13.5" customHeight="1">
      <c r="A7" s="5"/>
      <c r="B7" s="6" t="s">
        <v>9</v>
      </c>
      <c r="C7" s="7" t="s">
        <v>10</v>
      </c>
      <c r="D7" s="7" t="s">
        <v>9</v>
      </c>
      <c r="E7" s="7" t="s">
        <v>10</v>
      </c>
      <c r="F7" s="7" t="s">
        <v>9</v>
      </c>
      <c r="G7" s="7" t="s">
        <v>10</v>
      </c>
      <c r="H7" s="7" t="s">
        <v>9</v>
      </c>
      <c r="I7" s="8" t="s">
        <v>10</v>
      </c>
      <c r="J7" s="7" t="s">
        <v>9</v>
      </c>
      <c r="K7" s="8" t="s">
        <v>10</v>
      </c>
      <c r="L7" s="7" t="s">
        <v>9</v>
      </c>
      <c r="M7" s="8" t="s">
        <v>10</v>
      </c>
      <c r="N7" s="7" t="s">
        <v>9</v>
      </c>
      <c r="O7" s="8" t="s">
        <v>10</v>
      </c>
      <c r="S7" s="24"/>
      <c r="T7" s="24"/>
    </row>
    <row r="8" spans="1:23" ht="13.5" customHeight="1">
      <c r="A8" s="9" t="s">
        <v>11</v>
      </c>
      <c r="B8" s="10">
        <v>50089</v>
      </c>
      <c r="C8" s="11">
        <f>B8/B$13</f>
        <v>0.67628434483224198</v>
      </c>
      <c r="D8" s="10">
        <v>55509</v>
      </c>
      <c r="E8" s="11">
        <f>D8/D$13</f>
        <v>0.69021299876900888</v>
      </c>
      <c r="F8" s="10">
        <v>62087</v>
      </c>
      <c r="G8" s="11">
        <f>F8/F$13</f>
        <v>0.68089796455518514</v>
      </c>
      <c r="H8" s="10">
        <v>68927</v>
      </c>
      <c r="I8" s="11">
        <f>H8/H$13</f>
        <v>0.68081428656091347</v>
      </c>
      <c r="J8" s="10">
        <v>66184</v>
      </c>
      <c r="K8" s="11">
        <f>J8/J$13</f>
        <v>0.69581673097343277</v>
      </c>
      <c r="L8" s="10">
        <v>60189</v>
      </c>
      <c r="M8" s="11">
        <f>L8/L$13</f>
        <v>0.68311201906707519</v>
      </c>
      <c r="N8" s="10">
        <v>72905</v>
      </c>
      <c r="O8" s="11">
        <f>N8/N$13</f>
        <v>0.70392685069856809</v>
      </c>
      <c r="S8" s="24"/>
      <c r="T8" s="24"/>
    </row>
    <row r="9" spans="1:23" ht="13.5" customHeight="1">
      <c r="A9" s="12" t="s">
        <v>12</v>
      </c>
      <c r="B9" s="10">
        <v>19858</v>
      </c>
      <c r="C9" s="11">
        <f t="shared" ref="C9:E12" si="0">B9/B$13</f>
        <v>0.26811584419091339</v>
      </c>
      <c r="D9" s="10">
        <v>20267</v>
      </c>
      <c r="E9" s="11">
        <f t="shared" si="0"/>
        <v>0.25200502343856857</v>
      </c>
      <c r="F9" s="10">
        <v>24018</v>
      </c>
      <c r="G9" s="11">
        <f>F9/F$13</f>
        <v>0.263401473942797</v>
      </c>
      <c r="H9" s="10">
        <v>26857</v>
      </c>
      <c r="I9" s="11">
        <f>H9/H$13</f>
        <v>0.26527528100985759</v>
      </c>
      <c r="J9" s="10">
        <v>24278</v>
      </c>
      <c r="K9" s="11">
        <f>J9/J$13</f>
        <v>0.25524354216386136</v>
      </c>
      <c r="L9" s="10">
        <v>23170</v>
      </c>
      <c r="M9" s="11">
        <f>L9/L$13</f>
        <v>0.26296674611281351</v>
      </c>
      <c r="N9" s="10">
        <v>25713</v>
      </c>
      <c r="O9" s="11">
        <f>N9/N$13</f>
        <v>0.24826926976218752</v>
      </c>
      <c r="S9" s="24"/>
      <c r="T9" s="24"/>
    </row>
    <row r="10" spans="1:23" ht="13.5" customHeight="1">
      <c r="A10" s="12" t="s">
        <v>13</v>
      </c>
      <c r="B10" s="10">
        <v>2336</v>
      </c>
      <c r="C10" s="11">
        <f t="shared" si="0"/>
        <v>3.1539863633295077E-2</v>
      </c>
      <c r="D10" s="10">
        <v>2283</v>
      </c>
      <c r="E10" s="11">
        <f t="shared" si="0"/>
        <v>2.8387401613966155E-2</v>
      </c>
      <c r="F10" s="10">
        <v>2506</v>
      </c>
      <c r="G10" s="11">
        <f>F10/F$13</f>
        <v>2.7482891735392173E-2</v>
      </c>
      <c r="H10" s="10">
        <v>2183</v>
      </c>
      <c r="I10" s="11">
        <f>H10/H$13</f>
        <v>2.1562197506963515E-2</v>
      </c>
      <c r="J10" s="10">
        <v>1742</v>
      </c>
      <c r="K10" s="11">
        <f>J10/J$13</f>
        <v>1.8314286615431521E-2</v>
      </c>
      <c r="L10" s="10">
        <v>1393</v>
      </c>
      <c r="M10" s="11">
        <f>L10/L$13</f>
        <v>1.5809783225513564E-2</v>
      </c>
      <c r="N10" s="10">
        <v>1273</v>
      </c>
      <c r="O10" s="11">
        <f>N10/N$13</f>
        <v>1.2291322693083837E-2</v>
      </c>
      <c r="S10" s="24"/>
      <c r="T10" s="24"/>
    </row>
    <row r="11" spans="1:23" ht="13.5" customHeight="1">
      <c r="A11" s="12" t="s">
        <v>14</v>
      </c>
      <c r="B11" s="10">
        <v>1763</v>
      </c>
      <c r="C11" s="11">
        <f t="shared" si="0"/>
        <v>2.3803415918450008E-2</v>
      </c>
      <c r="D11" s="10">
        <v>2314</v>
      </c>
      <c r="E11" s="11">
        <f t="shared" si="0"/>
        <v>2.8772863484326623E-2</v>
      </c>
      <c r="F11" s="10">
        <v>2539</v>
      </c>
      <c r="G11" s="11">
        <f>F11/F$13</f>
        <v>2.7844797332865413E-2</v>
      </c>
      <c r="H11" s="10">
        <v>3214</v>
      </c>
      <c r="I11" s="11">
        <f>H11/H$13</f>
        <v>3.1745718180201894E-2</v>
      </c>
      <c r="J11" s="10">
        <v>2840</v>
      </c>
      <c r="K11" s="11">
        <f>J11/J$13</f>
        <v>2.9857964401736808E-2</v>
      </c>
      <c r="L11" s="10">
        <v>3320</v>
      </c>
      <c r="M11" s="11">
        <f>L11/L$13</f>
        <v>3.7680172511633185E-2</v>
      </c>
      <c r="N11" s="10">
        <v>3639</v>
      </c>
      <c r="O11" s="11">
        <f>N11/N$13</f>
        <v>3.5135996292326853E-2</v>
      </c>
      <c r="S11" s="24"/>
      <c r="T11" s="24"/>
    </row>
    <row r="12" spans="1:23" ht="13.5" customHeight="1" thickBot="1">
      <c r="A12" s="12" t="s">
        <v>15</v>
      </c>
      <c r="B12" s="10">
        <v>19</v>
      </c>
      <c r="C12" s="11">
        <f t="shared" si="0"/>
        <v>2.5653142509957468E-4</v>
      </c>
      <c r="D12" s="10">
        <v>50</v>
      </c>
      <c r="E12" s="11">
        <f t="shared" si="0"/>
        <v>6.2171269412978876E-4</v>
      </c>
      <c r="F12" s="10">
        <v>34</v>
      </c>
      <c r="G12" s="11">
        <f>F12/F$13</f>
        <v>3.7287243376030882E-4</v>
      </c>
      <c r="H12" s="10">
        <v>61</v>
      </c>
      <c r="I12" s="11">
        <f>H12/H$13</f>
        <v>6.0251674206357041E-4</v>
      </c>
      <c r="J12" s="10">
        <v>73</v>
      </c>
      <c r="K12" s="11">
        <f>J12/J$13</f>
        <v>7.6747584553760108E-4</v>
      </c>
      <c r="L12" s="10">
        <v>38</v>
      </c>
      <c r="M12" s="11">
        <f>L12/L$13</f>
        <v>4.3127908296447623E-4</v>
      </c>
      <c r="N12" s="10">
        <v>39</v>
      </c>
      <c r="O12" s="11">
        <f>N12/N$13</f>
        <v>3.7656055383367609E-4</v>
      </c>
      <c r="S12" s="24"/>
      <c r="T12" s="24"/>
    </row>
    <row r="13" spans="1:23" ht="13.5" customHeight="1" thickTop="1" thickBot="1">
      <c r="A13" s="13" t="s">
        <v>16</v>
      </c>
      <c r="B13" s="14">
        <f>SUM(B8:B12)</f>
        <v>74065</v>
      </c>
      <c r="C13" s="15"/>
      <c r="D13" s="14">
        <f>SUM(D8:D12)</f>
        <v>80423</v>
      </c>
      <c r="E13" s="15"/>
      <c r="F13" s="14">
        <f>SUM(F8:F12)</f>
        <v>91184</v>
      </c>
      <c r="G13" s="16"/>
      <c r="H13" s="14">
        <f>SUM(H8:H12)</f>
        <v>101242</v>
      </c>
      <c r="I13" s="16"/>
      <c r="J13" s="14">
        <f>SUM(J8:J12)</f>
        <v>95117</v>
      </c>
      <c r="K13" s="16"/>
      <c r="L13" s="14">
        <f>SUM(L8:L12)</f>
        <v>88110</v>
      </c>
      <c r="M13" s="16"/>
      <c r="N13" s="14">
        <f>SUM(N8:N12)</f>
        <v>103569</v>
      </c>
      <c r="O13" s="16"/>
      <c r="S13" s="24"/>
      <c r="T13" s="24"/>
    </row>
    <row r="14" spans="1:23" ht="13.5" customHeight="1" thickTop="1">
      <c r="M14" s="11"/>
      <c r="S14" s="24"/>
      <c r="T14" s="24"/>
    </row>
    <row r="15" spans="1:23" ht="13.5" customHeight="1">
      <c r="A15" s="23" t="s">
        <v>18</v>
      </c>
      <c r="H15" s="29"/>
      <c r="I15" s="24"/>
    </row>
    <row r="16" spans="1:23" ht="13.5" customHeight="1">
      <c r="A16" s="23"/>
    </row>
    <row r="17" spans="1:23" ht="13.5" customHeight="1">
      <c r="S17" s="24"/>
      <c r="T17" s="24"/>
    </row>
    <row r="18" spans="1:23" ht="13.5" customHeight="1">
      <c r="A18" s="3" t="s">
        <v>20</v>
      </c>
    </row>
    <row r="19" spans="1:23" ht="13.5" customHeight="1"/>
    <row r="20" spans="1:23" ht="13.5" customHeight="1">
      <c r="B20" s="26" t="s">
        <v>68</v>
      </c>
      <c r="C20" s="26"/>
      <c r="D20" s="26" t="s">
        <v>17</v>
      </c>
      <c r="E20" s="26"/>
      <c r="F20" s="26" t="s">
        <v>2</v>
      </c>
      <c r="G20" s="26"/>
      <c r="H20" s="26" t="s">
        <v>3</v>
      </c>
      <c r="I20" s="26"/>
      <c r="J20" s="26" t="s">
        <v>4</v>
      </c>
      <c r="K20" s="26"/>
      <c r="L20" s="26" t="s">
        <v>5</v>
      </c>
      <c r="M20" s="26"/>
      <c r="N20" s="26" t="s">
        <v>6</v>
      </c>
      <c r="O20" s="26"/>
      <c r="P20" s="26" t="s">
        <v>7</v>
      </c>
      <c r="Q20" s="26"/>
      <c r="R20" s="26" t="s">
        <v>8</v>
      </c>
      <c r="S20" s="26"/>
    </row>
    <row r="21" spans="1:23" ht="13.5" customHeight="1">
      <c r="B21" s="27" t="s">
        <v>21</v>
      </c>
      <c r="C21" s="27" t="s">
        <v>10</v>
      </c>
      <c r="D21" s="27" t="s">
        <v>21</v>
      </c>
      <c r="E21" s="27" t="s">
        <v>10</v>
      </c>
      <c r="F21" s="27" t="s">
        <v>21</v>
      </c>
      <c r="G21" s="27" t="s">
        <v>10</v>
      </c>
      <c r="H21" s="27" t="s">
        <v>21</v>
      </c>
      <c r="I21" s="27" t="s">
        <v>10</v>
      </c>
      <c r="J21" s="27" t="s">
        <v>21</v>
      </c>
      <c r="K21" s="27" t="s">
        <v>10</v>
      </c>
      <c r="L21" s="27" t="s">
        <v>21</v>
      </c>
      <c r="M21" s="27" t="s">
        <v>10</v>
      </c>
      <c r="N21" s="27" t="s">
        <v>21</v>
      </c>
      <c r="O21" s="27" t="s">
        <v>10</v>
      </c>
      <c r="P21" s="27" t="s">
        <v>21</v>
      </c>
      <c r="Q21" s="27" t="s">
        <v>10</v>
      </c>
      <c r="R21" s="27" t="s">
        <v>21</v>
      </c>
      <c r="S21" s="27" t="s">
        <v>10</v>
      </c>
      <c r="T21" s="24"/>
      <c r="V21" s="24"/>
      <c r="W21" s="24"/>
    </row>
    <row r="22" spans="1:23" ht="13.5" customHeight="1">
      <c r="A22" s="28" t="s">
        <v>22</v>
      </c>
      <c r="B22" s="29">
        <v>29719</v>
      </c>
      <c r="C22" s="25">
        <f>B22/$B$24</f>
        <v>0.59698284520509426</v>
      </c>
      <c r="D22" s="29">
        <v>37383</v>
      </c>
      <c r="E22" s="25">
        <f>D22/$D$24</f>
        <v>0.65171457959240597</v>
      </c>
      <c r="F22" s="29">
        <v>43977</v>
      </c>
      <c r="G22" s="25">
        <f>F22/$F$24</f>
        <v>0.68908945611808392</v>
      </c>
      <c r="H22" s="29">
        <v>48465</v>
      </c>
      <c r="I22" s="25">
        <f>H22/$H$24</f>
        <v>0.72234477002414521</v>
      </c>
      <c r="J22" s="29">
        <v>53347</v>
      </c>
      <c r="K22" s="25">
        <f>J22/$J$24</f>
        <v>0.71980624181992359</v>
      </c>
      <c r="L22" s="29">
        <v>59101</v>
      </c>
      <c r="M22" s="25">
        <f>L22/$L$24</f>
        <v>0.7191039945490163</v>
      </c>
      <c r="N22" s="29">
        <v>58138</v>
      </c>
      <c r="O22" s="25">
        <f>N22/$N$24</f>
        <v>0.7334359388403896</v>
      </c>
      <c r="P22" s="29">
        <v>52549</v>
      </c>
      <c r="Q22" s="25">
        <f>P22/P$24</f>
        <v>0.74324630137761305</v>
      </c>
      <c r="R22" s="29">
        <v>58276</v>
      </c>
      <c r="S22" s="25">
        <f>R22/R$24</f>
        <v>0.7464487453728017</v>
      </c>
      <c r="T22" s="24"/>
      <c r="V22" s="24"/>
      <c r="W22" s="24"/>
    </row>
    <row r="23" spans="1:23" ht="13.5" customHeight="1" thickBot="1">
      <c r="A23" s="30" t="s">
        <v>23</v>
      </c>
      <c r="B23" s="29">
        <v>20063</v>
      </c>
      <c r="C23" s="25">
        <f>B23/$B$24</f>
        <v>0.4030171547949058</v>
      </c>
      <c r="D23" s="29">
        <v>19978</v>
      </c>
      <c r="E23" s="25">
        <f>D23/$D$24</f>
        <v>0.34828542040759403</v>
      </c>
      <c r="F23" s="29">
        <v>19842</v>
      </c>
      <c r="G23" s="25">
        <f>F23/$F$24</f>
        <v>0.31091054388191602</v>
      </c>
      <c r="H23" s="29">
        <v>18629</v>
      </c>
      <c r="I23" s="25">
        <f>H23/$H$24</f>
        <v>0.27765522997585479</v>
      </c>
      <c r="J23" s="29">
        <v>20766</v>
      </c>
      <c r="K23" s="25">
        <f>J23/$J$24</f>
        <v>0.28019375818007636</v>
      </c>
      <c r="L23" s="29">
        <v>23086</v>
      </c>
      <c r="M23" s="25">
        <f>L23/$L$24</f>
        <v>0.28089600545098375</v>
      </c>
      <c r="N23" s="29">
        <v>21130</v>
      </c>
      <c r="O23" s="25">
        <f>N23/$N$24</f>
        <v>0.26656406115961045</v>
      </c>
      <c r="P23" s="29">
        <v>18153</v>
      </c>
      <c r="Q23" s="25">
        <f>P23/P$24</f>
        <v>0.25675369862238689</v>
      </c>
      <c r="R23" s="29">
        <v>19795</v>
      </c>
      <c r="S23" s="25">
        <f>R23/R$24</f>
        <v>0.2535512546271983</v>
      </c>
      <c r="T23" s="24"/>
      <c r="V23" s="24"/>
      <c r="W23" s="24"/>
    </row>
    <row r="24" spans="1:23" ht="13.5" customHeight="1" thickTop="1" thickBot="1">
      <c r="A24" s="31" t="s">
        <v>16</v>
      </c>
      <c r="B24" s="32">
        <f>SUM(B22:B23)</f>
        <v>49782</v>
      </c>
      <c r="C24" s="33"/>
      <c r="D24" s="32">
        <f>SUM(D22:D23)</f>
        <v>57361</v>
      </c>
      <c r="E24" s="33"/>
      <c r="F24" s="32">
        <f>SUM(F22:F23)</f>
        <v>63819</v>
      </c>
      <c r="G24" s="33"/>
      <c r="H24" s="32">
        <f>SUM(H22:H23)</f>
        <v>67094</v>
      </c>
      <c r="I24" s="33"/>
      <c r="J24" s="32">
        <f>SUM(J22:J23)</f>
        <v>74113</v>
      </c>
      <c r="K24" s="79"/>
      <c r="L24" s="32">
        <f>SUM(L22:L23)</f>
        <v>82187</v>
      </c>
      <c r="M24" s="79"/>
      <c r="N24" s="32">
        <f>SUM(N22:N23)</f>
        <v>79268</v>
      </c>
      <c r="O24" s="79"/>
      <c r="P24" s="32">
        <f>SUM(P22:P23)</f>
        <v>70702</v>
      </c>
      <c r="Q24" s="79"/>
      <c r="R24" s="32">
        <f>SUM(R22:R23)</f>
        <v>78071</v>
      </c>
      <c r="S24" s="80"/>
    </row>
    <row r="25" spans="1:23" ht="13.5" customHeight="1" thickTop="1">
      <c r="A25" s="34"/>
      <c r="B25" s="21"/>
      <c r="C25" s="22"/>
      <c r="D25" s="21"/>
      <c r="E25" s="22"/>
      <c r="F25" s="22"/>
      <c r="G25" s="22"/>
      <c r="Q25" s="35"/>
      <c r="S25" s="24"/>
      <c r="T25" s="24"/>
      <c r="V25" s="24"/>
      <c r="W25" s="24"/>
    </row>
    <row r="26" spans="1:23" ht="13.5" customHeight="1">
      <c r="J26" s="24"/>
      <c r="N26" s="35"/>
      <c r="S26" s="24"/>
      <c r="T26" s="24"/>
      <c r="V26" s="24"/>
      <c r="W26" s="24"/>
    </row>
    <row r="27" spans="1:23" ht="13.5" customHeight="1">
      <c r="A27" s="3" t="s">
        <v>24</v>
      </c>
      <c r="V27" s="24"/>
      <c r="W27" s="24"/>
    </row>
    <row r="28" spans="1:23" ht="13.5" customHeight="1">
      <c r="A28" s="3"/>
      <c r="S28" s="24"/>
      <c r="T28" s="24"/>
    </row>
    <row r="29" spans="1:23" ht="13.5" customHeight="1">
      <c r="A29" s="36"/>
      <c r="B29" s="26" t="s">
        <v>2</v>
      </c>
      <c r="C29" s="26"/>
      <c r="D29" s="26" t="s">
        <v>3</v>
      </c>
      <c r="E29" s="26"/>
      <c r="F29" s="196" t="s">
        <v>4</v>
      </c>
      <c r="G29" s="196"/>
      <c r="H29" s="196" t="s">
        <v>5</v>
      </c>
      <c r="I29" s="196"/>
      <c r="J29" s="196" t="s">
        <v>6</v>
      </c>
      <c r="K29" s="196"/>
      <c r="L29" s="196" t="s">
        <v>7</v>
      </c>
      <c r="M29" s="196"/>
      <c r="N29" s="196" t="s">
        <v>8</v>
      </c>
      <c r="O29" s="196"/>
    </row>
    <row r="30" spans="1:23" ht="13.5" customHeight="1">
      <c r="A30" s="36"/>
      <c r="B30" s="27" t="s">
        <v>21</v>
      </c>
      <c r="C30" s="27" t="s">
        <v>10</v>
      </c>
      <c r="D30" s="27" t="s">
        <v>21</v>
      </c>
      <c r="E30" s="27" t="s">
        <v>10</v>
      </c>
      <c r="F30" s="27" t="s">
        <v>21</v>
      </c>
      <c r="G30" s="27" t="s">
        <v>10</v>
      </c>
      <c r="H30" s="27" t="s">
        <v>21</v>
      </c>
      <c r="I30" s="27" t="s">
        <v>10</v>
      </c>
      <c r="J30" s="27" t="s">
        <v>21</v>
      </c>
      <c r="K30" s="27" t="s">
        <v>10</v>
      </c>
      <c r="L30" s="27" t="s">
        <v>21</v>
      </c>
      <c r="M30" s="27" t="s">
        <v>10</v>
      </c>
      <c r="N30" s="27" t="s">
        <v>21</v>
      </c>
      <c r="O30" s="27" t="s">
        <v>10</v>
      </c>
    </row>
    <row r="31" spans="1:23" ht="39" customHeight="1">
      <c r="A31" s="37" t="s">
        <v>25</v>
      </c>
      <c r="B31" s="29">
        <v>15788</v>
      </c>
      <c r="C31" s="38">
        <f t="shared" ref="C31:C41" si="1">B31/B$42</f>
        <v>0.24738714176029084</v>
      </c>
      <c r="D31" s="29">
        <v>14425</v>
      </c>
      <c r="E31" s="38">
        <f t="shared" ref="E31:E41" si="2">D31/D$42</f>
        <v>0.21499687006289683</v>
      </c>
      <c r="F31" s="29">
        <v>16101</v>
      </c>
      <c r="G31" s="38">
        <f t="shared" ref="G31:I41" si="3">F31/F$42</f>
        <v>0.2172493354742083</v>
      </c>
      <c r="H31" s="29">
        <v>18320</v>
      </c>
      <c r="I31" s="38">
        <f t="shared" si="3"/>
        <v>0.22290629904972806</v>
      </c>
      <c r="J31" s="29">
        <v>16538</v>
      </c>
      <c r="K31" s="38">
        <f t="shared" ref="K31:K41" si="4">J31/J$42</f>
        <v>0.20863400111015795</v>
      </c>
      <c r="L31" s="29">
        <v>14073</v>
      </c>
      <c r="M31" s="38">
        <f t="shared" ref="M31:M41" si="5">L31/L$42</f>
        <v>0.19904670306356256</v>
      </c>
      <c r="N31" s="29">
        <v>14952</v>
      </c>
      <c r="O31" s="38">
        <f t="shared" ref="O31:O41" si="6">N31/N$42</f>
        <v>0.1915179772258585</v>
      </c>
      <c r="S31" s="24"/>
      <c r="T31" s="24"/>
    </row>
    <row r="32" spans="1:23" ht="13.5" customHeight="1">
      <c r="A32" s="39" t="s">
        <v>26</v>
      </c>
      <c r="B32" s="40">
        <v>8505</v>
      </c>
      <c r="C32" s="41">
        <f t="shared" si="1"/>
        <v>0.13326752221125371</v>
      </c>
      <c r="D32" s="40">
        <v>7632</v>
      </c>
      <c r="E32" s="41">
        <f t="shared" si="2"/>
        <v>0.11375085700658777</v>
      </c>
      <c r="F32" s="40">
        <v>8665</v>
      </c>
      <c r="G32" s="41">
        <f t="shared" si="3"/>
        <v>0.11691606061014936</v>
      </c>
      <c r="H32" s="40">
        <v>9812</v>
      </c>
      <c r="I32" s="41">
        <f t="shared" si="3"/>
        <v>0.11938627763514911</v>
      </c>
      <c r="J32" s="40">
        <v>9271</v>
      </c>
      <c r="K32" s="41">
        <f t="shared" si="4"/>
        <v>0.1169576626129081</v>
      </c>
      <c r="L32" s="40">
        <v>8299</v>
      </c>
      <c r="M32" s="41">
        <f t="shared" si="5"/>
        <v>0.11737998925065769</v>
      </c>
      <c r="N32" s="40">
        <v>9301</v>
      </c>
      <c r="O32" s="41">
        <f t="shared" si="6"/>
        <v>0.11913514621306247</v>
      </c>
      <c r="S32" s="24"/>
      <c r="T32" s="24"/>
      <c r="V32" s="24"/>
      <c r="W32" s="24"/>
    </row>
    <row r="33" spans="1:23" ht="13.5" customHeight="1">
      <c r="A33" s="36" t="s">
        <v>27</v>
      </c>
      <c r="B33" s="43">
        <v>2359</v>
      </c>
      <c r="C33" s="38">
        <f t="shared" si="1"/>
        <v>3.696391356805967E-2</v>
      </c>
      <c r="D33" s="43">
        <v>2554</v>
      </c>
      <c r="E33" s="38">
        <f t="shared" si="2"/>
        <v>3.8065996959489673E-2</v>
      </c>
      <c r="F33" s="43">
        <v>2916</v>
      </c>
      <c r="G33" s="38">
        <f t="shared" si="3"/>
        <v>3.9345324032221067E-2</v>
      </c>
      <c r="H33" s="43">
        <v>2979</v>
      </c>
      <c r="I33" s="38">
        <f t="shared" si="3"/>
        <v>3.6246608344385367E-2</v>
      </c>
      <c r="J33" s="43">
        <v>2888</v>
      </c>
      <c r="K33" s="38">
        <f t="shared" si="4"/>
        <v>3.6433365292425697E-2</v>
      </c>
      <c r="L33" s="43">
        <v>2611</v>
      </c>
      <c r="M33" s="38">
        <f t="shared" si="5"/>
        <v>3.6929648383355489E-2</v>
      </c>
      <c r="N33" s="43">
        <v>3229</v>
      </c>
      <c r="O33" s="38">
        <f t="shared" si="6"/>
        <v>4.1359787885386377E-2</v>
      </c>
    </row>
    <row r="34" spans="1:23" ht="13.5" customHeight="1">
      <c r="A34" s="36" t="s">
        <v>28</v>
      </c>
      <c r="B34" s="43">
        <v>83</v>
      </c>
      <c r="C34" s="38">
        <f t="shared" si="1"/>
        <v>1.3005531268117645E-3</v>
      </c>
      <c r="D34" s="43">
        <v>77</v>
      </c>
      <c r="E34" s="38">
        <f t="shared" si="2"/>
        <v>1.147643604495186E-3</v>
      </c>
      <c r="F34" s="43">
        <v>104</v>
      </c>
      <c r="G34" s="38">
        <f t="shared" si="3"/>
        <v>1.4032625855113139E-3</v>
      </c>
      <c r="H34" s="43">
        <v>102</v>
      </c>
      <c r="I34" s="38">
        <f t="shared" si="3"/>
        <v>1.2410721890323288E-3</v>
      </c>
      <c r="J34" s="43">
        <v>82</v>
      </c>
      <c r="K34" s="38">
        <f t="shared" si="4"/>
        <v>1.0344653580259373E-3</v>
      </c>
      <c r="L34" s="43">
        <v>54</v>
      </c>
      <c r="M34" s="38">
        <f t="shared" si="5"/>
        <v>7.6376905886679303E-4</v>
      </c>
      <c r="N34" s="43">
        <v>62</v>
      </c>
      <c r="O34" s="38">
        <f t="shared" si="6"/>
        <v>7.9414891573055296E-4</v>
      </c>
    </row>
    <row r="35" spans="1:23" ht="13.5" customHeight="1">
      <c r="A35" s="36" t="s">
        <v>29</v>
      </c>
      <c r="B35" s="43">
        <v>441</v>
      </c>
      <c r="C35" s="38">
        <f t="shared" si="1"/>
        <v>6.9101678183613032E-3</v>
      </c>
      <c r="D35" s="43">
        <v>547</v>
      </c>
      <c r="E35" s="38">
        <f t="shared" si="2"/>
        <v>8.1527409306346322E-3</v>
      </c>
      <c r="F35" s="43">
        <v>658</v>
      </c>
      <c r="G35" s="38">
        <f t="shared" si="3"/>
        <v>8.8783344352542735E-3</v>
      </c>
      <c r="H35" s="43">
        <v>783</v>
      </c>
      <c r="I35" s="38">
        <f t="shared" si="3"/>
        <v>9.5270541569834645E-3</v>
      </c>
      <c r="J35" s="43">
        <v>774</v>
      </c>
      <c r="K35" s="38">
        <f t="shared" si="4"/>
        <v>9.7643437452692126E-3</v>
      </c>
      <c r="L35" s="43">
        <v>632</v>
      </c>
      <c r="M35" s="38">
        <f t="shared" si="5"/>
        <v>8.9389267630335771E-3</v>
      </c>
      <c r="N35" s="43">
        <v>623</v>
      </c>
      <c r="O35" s="38">
        <f t="shared" si="6"/>
        <v>7.9799157177441044E-3</v>
      </c>
    </row>
    <row r="36" spans="1:23" ht="13.5" customHeight="1" thickBot="1">
      <c r="A36" s="36" t="s">
        <v>30</v>
      </c>
      <c r="B36" s="43">
        <v>1171</v>
      </c>
      <c r="C36" s="38">
        <f t="shared" si="1"/>
        <v>1.8348767608392484E-2</v>
      </c>
      <c r="D36" s="43">
        <v>1026</v>
      </c>
      <c r="E36" s="38">
        <f t="shared" si="2"/>
        <v>1.529197841833845E-2</v>
      </c>
      <c r="F36" s="43">
        <v>987</v>
      </c>
      <c r="G36" s="38">
        <f t="shared" si="3"/>
        <v>1.3317501652881411E-2</v>
      </c>
      <c r="H36" s="43">
        <v>902</v>
      </c>
      <c r="I36" s="38">
        <f t="shared" si="3"/>
        <v>1.0974971710854514E-2</v>
      </c>
      <c r="J36" s="43">
        <v>848</v>
      </c>
      <c r="K36" s="38">
        <f t="shared" si="4"/>
        <v>1.0697885653731644E-2</v>
      </c>
      <c r="L36" s="43">
        <v>783</v>
      </c>
      <c r="M36" s="38">
        <f t="shared" si="5"/>
        <v>1.1074651353568499E-2</v>
      </c>
      <c r="N36" s="43">
        <v>929</v>
      </c>
      <c r="O36" s="38">
        <f t="shared" si="6"/>
        <v>1.1899424882478769E-2</v>
      </c>
    </row>
    <row r="37" spans="1:23" ht="13.5" customHeight="1" thickTop="1" thickBot="1">
      <c r="A37" s="44" t="s">
        <v>31</v>
      </c>
      <c r="B37" s="32">
        <f>SUM(B31:B36)-B32</f>
        <v>19842</v>
      </c>
      <c r="C37" s="45">
        <f t="shared" si="1"/>
        <v>0.31091054388191602</v>
      </c>
      <c r="D37" s="32">
        <f>SUM(D31:D36)-D32</f>
        <v>18629</v>
      </c>
      <c r="E37" s="45">
        <f t="shared" si="2"/>
        <v>0.27765522997585479</v>
      </c>
      <c r="F37" s="32">
        <f>SUM(F31:F36)-F32</f>
        <v>20766</v>
      </c>
      <c r="G37" s="45">
        <f t="shared" si="3"/>
        <v>0.28019375818007636</v>
      </c>
      <c r="H37" s="32">
        <f>SUM(H31:H36)-H32</f>
        <v>23086</v>
      </c>
      <c r="I37" s="45">
        <f t="shared" si="3"/>
        <v>0.28089600545098375</v>
      </c>
      <c r="J37" s="32">
        <f>SUM(J31:J36)-J32</f>
        <v>21130</v>
      </c>
      <c r="K37" s="45">
        <f t="shared" si="4"/>
        <v>0.26656406115961045</v>
      </c>
      <c r="L37" s="32">
        <f>SUM(L31:L36)-L32</f>
        <v>18153</v>
      </c>
      <c r="M37" s="45">
        <f t="shared" si="5"/>
        <v>0.25675369862238689</v>
      </c>
      <c r="N37" s="32">
        <f>SUM(N31:N36)-N32</f>
        <v>19795</v>
      </c>
      <c r="O37" s="45">
        <f t="shared" si="6"/>
        <v>0.2535512546271983</v>
      </c>
    </row>
    <row r="38" spans="1:23" ht="13.5" customHeight="1" thickTop="1">
      <c r="A38" s="46" t="s">
        <v>32</v>
      </c>
      <c r="B38" s="43">
        <v>39326</v>
      </c>
      <c r="C38" s="38">
        <f t="shared" si="1"/>
        <v>0.61621147307228252</v>
      </c>
      <c r="D38" s="43">
        <v>43586</v>
      </c>
      <c r="E38" s="38">
        <f t="shared" si="2"/>
        <v>0.64962589799385939</v>
      </c>
      <c r="F38" s="43">
        <v>48027</v>
      </c>
      <c r="G38" s="38">
        <f t="shared" si="3"/>
        <v>0.64802396340722945</v>
      </c>
      <c r="H38" s="43">
        <v>53460</v>
      </c>
      <c r="I38" s="38">
        <f t="shared" si="3"/>
        <v>0.65046783554576759</v>
      </c>
      <c r="J38" s="43">
        <v>53543</v>
      </c>
      <c r="K38" s="38">
        <f t="shared" si="4"/>
        <v>0.67546803249735077</v>
      </c>
      <c r="L38" s="43">
        <v>48401</v>
      </c>
      <c r="M38" s="38">
        <f t="shared" si="5"/>
        <v>0.68457752255947502</v>
      </c>
      <c r="N38" s="43">
        <v>53620</v>
      </c>
      <c r="O38" s="38">
        <f t="shared" si="6"/>
        <v>0.68681072357213302</v>
      </c>
      <c r="S38" s="24"/>
      <c r="T38" s="24"/>
    </row>
    <row r="39" spans="1:23" ht="13.5" customHeight="1">
      <c r="A39" s="46" t="s">
        <v>33</v>
      </c>
      <c r="B39" s="43">
        <v>4552</v>
      </c>
      <c r="C39" s="38">
        <f t="shared" si="1"/>
        <v>7.1326720882495809E-2</v>
      </c>
      <c r="D39" s="43">
        <v>4781</v>
      </c>
      <c r="E39" s="38">
        <f t="shared" si="2"/>
        <v>7.1258234715473809E-2</v>
      </c>
      <c r="F39" s="43">
        <v>5204</v>
      </c>
      <c r="G39" s="38">
        <f t="shared" si="3"/>
        <v>7.0217100913469971E-2</v>
      </c>
      <c r="H39" s="43">
        <v>5532</v>
      </c>
      <c r="I39" s="38">
        <f t="shared" si="3"/>
        <v>6.7309915193400419E-2</v>
      </c>
      <c r="J39" s="43">
        <v>4444</v>
      </c>
      <c r="K39" s="38">
        <f t="shared" si="4"/>
        <v>5.606297623252763E-2</v>
      </c>
      <c r="L39" s="43">
        <v>4045</v>
      </c>
      <c r="M39" s="38">
        <f t="shared" si="5"/>
        <v>5.7211960057706998E-2</v>
      </c>
      <c r="N39" s="43">
        <v>4542</v>
      </c>
      <c r="O39" s="38">
        <f t="shared" si="6"/>
        <v>5.8177812504002765E-2</v>
      </c>
    </row>
    <row r="40" spans="1:23" ht="13.5" customHeight="1" thickBot="1">
      <c r="A40" s="46" t="s">
        <v>34</v>
      </c>
      <c r="B40" s="43">
        <v>99</v>
      </c>
      <c r="C40" s="38">
        <f t="shared" si="1"/>
        <v>1.5512621633055987E-3</v>
      </c>
      <c r="D40" s="43">
        <v>98</v>
      </c>
      <c r="E40" s="38">
        <f t="shared" si="2"/>
        <v>1.4606373148120548E-3</v>
      </c>
      <c r="F40" s="43">
        <v>116</v>
      </c>
      <c r="G40" s="38">
        <f t="shared" si="3"/>
        <v>1.5651774992241577E-3</v>
      </c>
      <c r="H40" s="43">
        <v>109</v>
      </c>
      <c r="I40" s="38">
        <f t="shared" si="3"/>
        <v>1.3262438098482728E-3</v>
      </c>
      <c r="J40" s="43">
        <v>151</v>
      </c>
      <c r="K40" s="38">
        <f t="shared" si="4"/>
        <v>1.9049301105111772E-3</v>
      </c>
      <c r="L40" s="43">
        <v>103</v>
      </c>
      <c r="M40" s="38">
        <f t="shared" si="5"/>
        <v>1.4568187604311052E-3</v>
      </c>
      <c r="N40" s="43">
        <v>114</v>
      </c>
      <c r="O40" s="38">
        <f t="shared" si="6"/>
        <v>1.4602092966658554E-3</v>
      </c>
    </row>
    <row r="41" spans="1:23" ht="13.5" customHeight="1" thickTop="1" thickBot="1">
      <c r="A41" s="44" t="s">
        <v>22</v>
      </c>
      <c r="B41" s="32">
        <f>SUM(B38:B40)</f>
        <v>43977</v>
      </c>
      <c r="C41" s="45">
        <f t="shared" si="1"/>
        <v>0.68908945611808392</v>
      </c>
      <c r="D41" s="32">
        <f>SUM(D38:D40)</f>
        <v>48465</v>
      </c>
      <c r="E41" s="45">
        <f t="shared" si="2"/>
        <v>0.72234477002414521</v>
      </c>
      <c r="F41" s="32">
        <f>SUM(F38:F40)</f>
        <v>53347</v>
      </c>
      <c r="G41" s="45">
        <f t="shared" si="3"/>
        <v>0.71980624181992359</v>
      </c>
      <c r="H41" s="32">
        <f>SUM(H38:H40)</f>
        <v>59101</v>
      </c>
      <c r="I41" s="45">
        <f t="shared" si="3"/>
        <v>0.7191039945490163</v>
      </c>
      <c r="J41" s="32">
        <f>SUM(J38:J40)</f>
        <v>58138</v>
      </c>
      <c r="K41" s="45">
        <f t="shared" si="4"/>
        <v>0.7334359388403896</v>
      </c>
      <c r="L41" s="32">
        <f>SUM(L38:L40)</f>
        <v>52549</v>
      </c>
      <c r="M41" s="45">
        <f t="shared" si="5"/>
        <v>0.74324630137761305</v>
      </c>
      <c r="N41" s="32">
        <f>SUM(N38:N40)</f>
        <v>58276</v>
      </c>
      <c r="O41" s="45">
        <f t="shared" si="6"/>
        <v>0.7464487453728017</v>
      </c>
    </row>
    <row r="42" spans="1:23" ht="13.5" customHeight="1" thickTop="1" thickBot="1">
      <c r="A42" s="48" t="s">
        <v>35</v>
      </c>
      <c r="B42" s="32">
        <f>B37+B41</f>
        <v>63819</v>
      </c>
      <c r="C42" s="81"/>
      <c r="D42" s="32">
        <f>D37+D41</f>
        <v>67094</v>
      </c>
      <c r="E42" s="33"/>
      <c r="F42" s="32">
        <f>F37+F41</f>
        <v>74113</v>
      </c>
      <c r="G42" s="33"/>
      <c r="H42" s="32">
        <f>H37+H41</f>
        <v>82187</v>
      </c>
      <c r="I42" s="33"/>
      <c r="J42" s="32">
        <f>J37+J41</f>
        <v>79268</v>
      </c>
      <c r="K42" s="33"/>
      <c r="L42" s="32">
        <f>L37+L41</f>
        <v>70702</v>
      </c>
      <c r="M42" s="33"/>
      <c r="N42" s="32">
        <f>N37+N41</f>
        <v>78071</v>
      </c>
      <c r="O42" s="33"/>
      <c r="S42" s="24"/>
      <c r="T42" s="24"/>
    </row>
    <row r="43" spans="1:23" ht="13.5" customHeight="1" thickTop="1">
      <c r="A43"/>
      <c r="B43"/>
      <c r="C43"/>
      <c r="D43"/>
      <c r="E43"/>
      <c r="S43" s="24"/>
      <c r="T43" s="24"/>
    </row>
    <row r="44" spans="1:23" ht="13.5" customHeight="1">
      <c r="A44" s="2" t="s">
        <v>69</v>
      </c>
    </row>
    <row r="45" spans="1:23" ht="13.5" customHeight="1">
      <c r="H45" s="24"/>
    </row>
    <row r="46" spans="1:23" ht="13.5" customHeight="1">
      <c r="A46" s="3" t="s">
        <v>70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3" ht="13.5" customHeight="1"/>
    <row r="48" spans="1:23" ht="13.5" customHeight="1">
      <c r="B48" s="26" t="s">
        <v>2</v>
      </c>
      <c r="C48" s="26"/>
      <c r="D48" s="26" t="s">
        <v>3</v>
      </c>
      <c r="E48" s="26"/>
      <c r="F48" s="196" t="s">
        <v>4</v>
      </c>
      <c r="G48" s="196"/>
      <c r="H48" s="196" t="s">
        <v>5</v>
      </c>
      <c r="I48" s="196"/>
      <c r="J48" s="196" t="s">
        <v>6</v>
      </c>
      <c r="K48" s="196"/>
      <c r="L48" s="196" t="s">
        <v>7</v>
      </c>
      <c r="M48" s="196"/>
      <c r="N48" s="196" t="s">
        <v>8</v>
      </c>
      <c r="O48" s="196"/>
      <c r="R48" s="82"/>
      <c r="S48" s="83"/>
      <c r="T48" s="82"/>
      <c r="U48" s="82"/>
      <c r="V48" s="82"/>
      <c r="W48" s="82"/>
    </row>
    <row r="49" spans="1:23" ht="13.5" customHeight="1">
      <c r="B49" s="27" t="s">
        <v>21</v>
      </c>
      <c r="C49" s="27" t="s">
        <v>10</v>
      </c>
      <c r="D49" s="27" t="s">
        <v>21</v>
      </c>
      <c r="E49" s="27" t="s">
        <v>10</v>
      </c>
      <c r="F49" s="27" t="s">
        <v>21</v>
      </c>
      <c r="G49" s="27" t="s">
        <v>10</v>
      </c>
      <c r="H49" s="27" t="s">
        <v>21</v>
      </c>
      <c r="I49" s="27" t="s">
        <v>10</v>
      </c>
      <c r="J49" s="27" t="s">
        <v>21</v>
      </c>
      <c r="K49" s="27" t="s">
        <v>10</v>
      </c>
      <c r="L49" s="27" t="s">
        <v>21</v>
      </c>
      <c r="M49" s="27" t="s">
        <v>10</v>
      </c>
      <c r="N49" s="27" t="s">
        <v>21</v>
      </c>
      <c r="O49" s="27" t="s">
        <v>10</v>
      </c>
      <c r="Q49" s="84"/>
      <c r="R49" s="85"/>
      <c r="S49" s="86"/>
      <c r="T49" s="87"/>
      <c r="U49" s="87"/>
      <c r="V49" s="82"/>
      <c r="W49" s="82"/>
    </row>
    <row r="50" spans="1:23" ht="13.5" customHeight="1">
      <c r="A50" s="28" t="s">
        <v>41</v>
      </c>
      <c r="B50" s="29">
        <v>4207</v>
      </c>
      <c r="C50" s="25">
        <f t="shared" ref="C50:C60" si="7">B50/$B$64</f>
        <v>0.21202499748009274</v>
      </c>
      <c r="D50" s="29">
        <v>3470</v>
      </c>
      <c r="E50" s="25">
        <f t="shared" ref="E50:E60" si="8">D50/$D$64</f>
        <v>0.18626872081163776</v>
      </c>
      <c r="F50" s="29">
        <v>4002</v>
      </c>
      <c r="G50" s="25">
        <f t="shared" ref="G50:G60" si="9">F50/$F$64</f>
        <v>0.19271886737937013</v>
      </c>
      <c r="H50" s="29">
        <v>4617</v>
      </c>
      <c r="I50" s="25">
        <f t="shared" ref="I50:I60" si="10">H50/$H$64</f>
        <v>0.19999133674088193</v>
      </c>
      <c r="J50" s="29">
        <v>4116</v>
      </c>
      <c r="K50" s="25">
        <f t="shared" ref="K50:K60" si="11">J50/J$64</f>
        <v>0.19479413156649314</v>
      </c>
      <c r="L50" s="29">
        <v>3540</v>
      </c>
      <c r="M50" s="25">
        <f t="shared" ref="M50:M60" si="12">L50/L$64</f>
        <v>0.19500908940670963</v>
      </c>
      <c r="N50" s="29">
        <v>5565</v>
      </c>
      <c r="O50" s="25">
        <f t="shared" ref="O50:O60" si="13">N50/N$64</f>
        <v>0.28113159888860823</v>
      </c>
      <c r="R50" s="82"/>
      <c r="S50" s="83"/>
      <c r="T50" s="82"/>
      <c r="U50" s="82"/>
      <c r="V50" s="82"/>
      <c r="W50" s="82"/>
    </row>
    <row r="51" spans="1:23" ht="13.5" customHeight="1">
      <c r="A51" s="30" t="s">
        <v>42</v>
      </c>
      <c r="B51" s="29">
        <v>2409</v>
      </c>
      <c r="C51" s="25">
        <f t="shared" si="7"/>
        <v>0.1214091321439371</v>
      </c>
      <c r="D51" s="29">
        <v>2226</v>
      </c>
      <c r="E51" s="25">
        <f t="shared" si="8"/>
        <v>0.11949111600193248</v>
      </c>
      <c r="F51" s="29">
        <v>2647</v>
      </c>
      <c r="G51" s="25">
        <f t="shared" si="9"/>
        <v>0.12746797650004815</v>
      </c>
      <c r="H51" s="29">
        <v>2955</v>
      </c>
      <c r="I51" s="25">
        <f t="shared" si="10"/>
        <v>0.12799965346963527</v>
      </c>
      <c r="J51" s="29">
        <v>3203</v>
      </c>
      <c r="K51" s="25">
        <f t="shared" si="11"/>
        <v>0.15158542356838617</v>
      </c>
      <c r="L51" s="10">
        <v>3201</v>
      </c>
      <c r="M51" s="25">
        <f t="shared" si="12"/>
        <v>0.17633449016691455</v>
      </c>
      <c r="N51" s="10">
        <v>4817</v>
      </c>
      <c r="O51" s="25">
        <f t="shared" si="13"/>
        <v>0.24334427885829754</v>
      </c>
      <c r="R51" s="82"/>
      <c r="S51" s="83"/>
      <c r="T51" s="87"/>
      <c r="U51" s="87"/>
      <c r="V51" s="82"/>
      <c r="W51" s="82"/>
    </row>
    <row r="52" spans="1:23" ht="36">
      <c r="A52" s="55" t="s">
        <v>66</v>
      </c>
      <c r="B52" s="29">
        <v>3406</v>
      </c>
      <c r="C52" s="25">
        <f t="shared" si="7"/>
        <v>0.17165608305614352</v>
      </c>
      <c r="D52" s="29">
        <v>3536</v>
      </c>
      <c r="E52" s="25">
        <f t="shared" si="8"/>
        <v>0.18981158408932311</v>
      </c>
      <c r="F52" s="29">
        <v>3731</v>
      </c>
      <c r="G52" s="25">
        <f t="shared" si="9"/>
        <v>0.17966868920350573</v>
      </c>
      <c r="H52" s="29">
        <v>3943</v>
      </c>
      <c r="I52" s="25">
        <f t="shared" si="10"/>
        <v>0.17079615351295158</v>
      </c>
      <c r="J52" s="29">
        <v>3348</v>
      </c>
      <c r="K52" s="25">
        <f t="shared" si="11"/>
        <v>0.1584477046852816</v>
      </c>
      <c r="L52" s="29">
        <v>2627</v>
      </c>
      <c r="M52" s="25">
        <f t="shared" si="12"/>
        <v>0.1447143722800639</v>
      </c>
      <c r="N52" s="29">
        <v>469</v>
      </c>
      <c r="O52" s="25">
        <f t="shared" si="13"/>
        <v>2.3692851730234908E-2</v>
      </c>
      <c r="R52" s="82"/>
      <c r="S52" s="83"/>
      <c r="T52" s="82"/>
      <c r="U52" s="82"/>
      <c r="V52" s="82"/>
      <c r="W52" s="82"/>
    </row>
    <row r="53" spans="1:23" ht="13.5" customHeight="1">
      <c r="A53" s="56" t="s">
        <v>43</v>
      </c>
      <c r="B53" s="57">
        <f>SUM(B50:B52)</f>
        <v>10022</v>
      </c>
      <c r="C53" s="58">
        <f t="shared" si="7"/>
        <v>0.5050902126801734</v>
      </c>
      <c r="D53" s="57">
        <f>SUM(D50:D52)</f>
        <v>9232</v>
      </c>
      <c r="E53" s="58">
        <f t="shared" si="8"/>
        <v>0.49557142090289336</v>
      </c>
      <c r="F53" s="57">
        <f>SUM(F50:F52)</f>
        <v>10380</v>
      </c>
      <c r="G53" s="58">
        <f t="shared" si="9"/>
        <v>0.49985553308292402</v>
      </c>
      <c r="H53" s="57">
        <f>SUM(H50:H52)</f>
        <v>11515</v>
      </c>
      <c r="I53" s="58">
        <f t="shared" si="10"/>
        <v>0.49878714372346877</v>
      </c>
      <c r="J53" s="57">
        <f>SUM(J50:J52)</f>
        <v>10667</v>
      </c>
      <c r="K53" s="58">
        <f t="shared" si="11"/>
        <v>0.50482725982016086</v>
      </c>
      <c r="L53" s="57">
        <f>SUM(L50:L52)</f>
        <v>9368</v>
      </c>
      <c r="M53" s="58">
        <f t="shared" si="12"/>
        <v>0.51605795185368808</v>
      </c>
      <c r="N53" s="57">
        <f>SUM(N50:N52)</f>
        <v>10851</v>
      </c>
      <c r="O53" s="58">
        <f t="shared" si="13"/>
        <v>0.54816872947714068</v>
      </c>
      <c r="R53" s="82"/>
      <c r="S53" s="83"/>
      <c r="T53" s="87"/>
      <c r="U53" s="87"/>
      <c r="V53" s="82"/>
      <c r="W53" s="82"/>
    </row>
    <row r="54" spans="1:23" ht="13.5" customHeight="1">
      <c r="A54" s="30" t="s">
        <v>44</v>
      </c>
      <c r="B54" s="29">
        <v>234</v>
      </c>
      <c r="C54" s="25">
        <f t="shared" si="7"/>
        <v>1.1793166011490778E-2</v>
      </c>
      <c r="D54" s="29">
        <v>196</v>
      </c>
      <c r="E54" s="25">
        <f t="shared" si="8"/>
        <v>1.0521230339792796E-2</v>
      </c>
      <c r="F54" s="29">
        <v>244</v>
      </c>
      <c r="G54" s="25">
        <f t="shared" si="9"/>
        <v>1.1749975922180488E-2</v>
      </c>
      <c r="H54" s="29">
        <v>307</v>
      </c>
      <c r="I54" s="25">
        <f t="shared" si="10"/>
        <v>1.329810274625314E-2</v>
      </c>
      <c r="J54" s="29">
        <v>223</v>
      </c>
      <c r="K54" s="25">
        <f t="shared" si="11"/>
        <v>1.0553715097018457E-2</v>
      </c>
      <c r="L54" s="29">
        <v>177</v>
      </c>
      <c r="M54" s="25">
        <f t="shared" si="12"/>
        <v>9.750454470335481E-3</v>
      </c>
      <c r="N54" s="29">
        <v>241</v>
      </c>
      <c r="O54" s="25">
        <f t="shared" si="13"/>
        <v>1.217479161404395E-2</v>
      </c>
      <c r="R54" s="82"/>
      <c r="S54" s="83"/>
      <c r="T54" s="82"/>
      <c r="U54" s="82"/>
      <c r="V54" s="82"/>
      <c r="W54" s="82"/>
    </row>
    <row r="55" spans="1:23" ht="13.5" customHeight="1">
      <c r="A55" s="30" t="s">
        <v>45</v>
      </c>
      <c r="B55" s="29">
        <v>1311</v>
      </c>
      <c r="C55" s="25">
        <f t="shared" si="7"/>
        <v>6.6071968551557309E-2</v>
      </c>
      <c r="D55" s="29">
        <v>881</v>
      </c>
      <c r="E55" s="25">
        <f t="shared" si="8"/>
        <v>4.7291856782435984E-2</v>
      </c>
      <c r="F55" s="29">
        <v>794</v>
      </c>
      <c r="G55" s="25">
        <f t="shared" si="9"/>
        <v>3.8235577386111913E-2</v>
      </c>
      <c r="H55" s="29">
        <v>934</v>
      </c>
      <c r="I55" s="25">
        <f t="shared" si="10"/>
        <v>4.0457420081434638E-2</v>
      </c>
      <c r="J55" s="29">
        <v>614</v>
      </c>
      <c r="K55" s="25">
        <f t="shared" si="11"/>
        <v>2.905821107430194E-2</v>
      </c>
      <c r="L55" s="29">
        <v>300</v>
      </c>
      <c r="M55" s="25">
        <f t="shared" si="12"/>
        <v>1.6526194017517766E-2</v>
      </c>
      <c r="N55" s="29">
        <v>164</v>
      </c>
      <c r="O55" s="25">
        <f t="shared" si="13"/>
        <v>8.2849204344531448E-3</v>
      </c>
      <c r="Q55" s="84"/>
      <c r="R55" s="85"/>
      <c r="S55" s="88"/>
      <c r="T55" s="82"/>
      <c r="U55" s="82"/>
      <c r="V55" s="82"/>
      <c r="W55" s="82"/>
    </row>
    <row r="56" spans="1:23" ht="13.5" customHeight="1">
      <c r="A56" s="22" t="s">
        <v>46</v>
      </c>
      <c r="B56" s="59">
        <v>764</v>
      </c>
      <c r="C56" s="25">
        <f t="shared" si="7"/>
        <v>3.8504183046063907E-2</v>
      </c>
      <c r="D56" s="59">
        <v>833</v>
      </c>
      <c r="E56" s="25">
        <f t="shared" si="8"/>
        <v>4.4715228944119383E-2</v>
      </c>
      <c r="F56" s="59">
        <v>948</v>
      </c>
      <c r="G56" s="25">
        <f t="shared" si="9"/>
        <v>4.5651545796012716E-2</v>
      </c>
      <c r="H56" s="59">
        <v>1065</v>
      </c>
      <c r="I56" s="25">
        <f t="shared" si="10"/>
        <v>4.6131854803777184E-2</v>
      </c>
      <c r="J56" s="59">
        <v>1048</v>
      </c>
      <c r="K56" s="25">
        <f t="shared" si="11"/>
        <v>4.9597728348319922E-2</v>
      </c>
      <c r="L56" s="59">
        <v>980</v>
      </c>
      <c r="M56" s="25">
        <f t="shared" si="12"/>
        <v>5.3985567123891368E-2</v>
      </c>
      <c r="N56" s="59">
        <v>1070</v>
      </c>
      <c r="O56" s="25">
        <f t="shared" si="13"/>
        <v>5.4054054054054057E-2</v>
      </c>
      <c r="R56" s="82"/>
      <c r="S56" s="83"/>
      <c r="T56" s="82"/>
      <c r="U56" s="82"/>
      <c r="V56" s="82"/>
      <c r="W56" s="82"/>
    </row>
    <row r="57" spans="1:23" ht="13.5" customHeight="1">
      <c r="A57" s="55" t="s">
        <v>47</v>
      </c>
      <c r="B57" s="59">
        <v>1376</v>
      </c>
      <c r="C57" s="25">
        <f t="shared" si="7"/>
        <v>6.9347847999193635E-2</v>
      </c>
      <c r="D57" s="59">
        <v>1451</v>
      </c>
      <c r="E57" s="25">
        <f t="shared" si="8"/>
        <v>7.7889312362445645E-2</v>
      </c>
      <c r="F57" s="59">
        <v>1578</v>
      </c>
      <c r="G57" s="25">
        <f t="shared" si="9"/>
        <v>7.598959838197053E-2</v>
      </c>
      <c r="H57" s="59">
        <v>1715</v>
      </c>
      <c r="I57" s="25">
        <f t="shared" si="10"/>
        <v>7.4287446937537902E-2</v>
      </c>
      <c r="J57" s="59">
        <v>1536</v>
      </c>
      <c r="K57" s="25">
        <f t="shared" si="11"/>
        <v>7.2692853762423099E-2</v>
      </c>
      <c r="L57" s="59">
        <v>1018</v>
      </c>
      <c r="M57" s="25">
        <f t="shared" si="12"/>
        <v>5.607888503277695E-2</v>
      </c>
      <c r="N57" s="59">
        <v>307</v>
      </c>
      <c r="O57" s="25">
        <f t="shared" si="13"/>
        <v>1.5508966910836071E-2</v>
      </c>
      <c r="Q57" s="84"/>
      <c r="R57" s="85"/>
      <c r="S57" s="86"/>
      <c r="T57" s="82"/>
      <c r="U57" s="82"/>
      <c r="V57" s="82"/>
      <c r="W57" s="82"/>
    </row>
    <row r="58" spans="1:23" ht="13.5" customHeight="1">
      <c r="A58" s="22" t="s">
        <v>48</v>
      </c>
      <c r="B58" s="59">
        <v>957</v>
      </c>
      <c r="C58" s="25">
        <f t="shared" si="7"/>
        <v>4.8231025098276384E-2</v>
      </c>
      <c r="D58" s="59">
        <v>924</v>
      </c>
      <c r="E58" s="25">
        <f t="shared" si="8"/>
        <v>4.9600085887594611E-2</v>
      </c>
      <c r="F58" s="59">
        <v>994</v>
      </c>
      <c r="G58" s="25">
        <f t="shared" si="9"/>
        <v>4.7866705191177888E-2</v>
      </c>
      <c r="H58" s="59">
        <v>1027</v>
      </c>
      <c r="I58" s="25">
        <f t="shared" si="10"/>
        <v>4.448583557134194E-2</v>
      </c>
      <c r="J58" s="59">
        <v>852</v>
      </c>
      <c r="K58" s="25">
        <f t="shared" si="11"/>
        <v>4.0321817321344058E-2</v>
      </c>
      <c r="L58" s="59">
        <v>696</v>
      </c>
      <c r="M58" s="25">
        <f t="shared" si="12"/>
        <v>3.8340770120641215E-2</v>
      </c>
      <c r="N58" s="59">
        <v>403</v>
      </c>
      <c r="O58" s="25">
        <f t="shared" si="13"/>
        <v>2.0358676433442788E-2</v>
      </c>
      <c r="R58" s="82"/>
      <c r="S58" s="83"/>
      <c r="T58" s="82"/>
      <c r="U58" s="82"/>
      <c r="V58" s="82"/>
      <c r="W58" s="82"/>
    </row>
    <row r="59" spans="1:23" ht="26.25" customHeight="1">
      <c r="A59" s="55" t="s">
        <v>49</v>
      </c>
      <c r="B59" s="29">
        <v>79</v>
      </c>
      <c r="C59" s="25">
        <f t="shared" si="7"/>
        <v>3.9814534825118432E-3</v>
      </c>
      <c r="D59" s="29">
        <v>103</v>
      </c>
      <c r="E59" s="25">
        <f t="shared" si="8"/>
        <v>5.529013903054378E-3</v>
      </c>
      <c r="F59" s="29">
        <v>77</v>
      </c>
      <c r="G59" s="25">
        <f t="shared" si="9"/>
        <v>3.7079842049503996E-3</v>
      </c>
      <c r="H59" s="29">
        <v>117</v>
      </c>
      <c r="I59" s="25">
        <f t="shared" si="10"/>
        <v>5.06800658407693E-3</v>
      </c>
      <c r="J59" s="29">
        <v>74</v>
      </c>
      <c r="K59" s="25">
        <f t="shared" si="11"/>
        <v>3.502129673450071E-3</v>
      </c>
      <c r="L59" s="29">
        <v>80</v>
      </c>
      <c r="M59" s="25">
        <f t="shared" si="12"/>
        <v>4.4069850713380704E-3</v>
      </c>
      <c r="N59" s="18"/>
      <c r="O59" s="19">
        <f t="shared" si="13"/>
        <v>0</v>
      </c>
      <c r="Q59" s="84"/>
      <c r="R59" s="85"/>
      <c r="S59" s="88"/>
      <c r="T59" s="82"/>
      <c r="U59" s="87"/>
      <c r="V59" s="82"/>
      <c r="W59" s="82"/>
    </row>
    <row r="60" spans="1:23" ht="13.5" customHeight="1">
      <c r="A60" s="22" t="s">
        <v>50</v>
      </c>
      <c r="B60" s="29">
        <v>2357</v>
      </c>
      <c r="C60" s="25">
        <f t="shared" si="7"/>
        <v>0.11878842858582804</v>
      </c>
      <c r="D60" s="29">
        <v>2591</v>
      </c>
      <c r="E60" s="25">
        <f t="shared" si="8"/>
        <v>0.13908422352246497</v>
      </c>
      <c r="F60" s="29">
        <v>3131</v>
      </c>
      <c r="G60" s="25">
        <f t="shared" si="9"/>
        <v>0.15077530578830781</v>
      </c>
      <c r="H60" s="29">
        <v>3455</v>
      </c>
      <c r="I60" s="25">
        <f t="shared" si="10"/>
        <v>0.14965780126483583</v>
      </c>
      <c r="J60" s="29">
        <v>3426</v>
      </c>
      <c r="K60" s="25">
        <f t="shared" si="11"/>
        <v>0.16213913866540464</v>
      </c>
      <c r="L60" s="29">
        <v>3006</v>
      </c>
      <c r="M60" s="25">
        <f t="shared" si="12"/>
        <v>0.16559246405552802</v>
      </c>
      <c r="N60" s="29">
        <v>3854</v>
      </c>
      <c r="O60" s="25">
        <f t="shared" si="13"/>
        <v>0.19469563020964889</v>
      </c>
      <c r="Q60" s="84"/>
      <c r="R60" s="85"/>
      <c r="S60" s="88"/>
      <c r="T60" s="82"/>
      <c r="U60" s="82"/>
      <c r="V60" s="82"/>
      <c r="W60" s="82"/>
    </row>
    <row r="61" spans="1:23" ht="13.5" customHeight="1">
      <c r="A61" s="61" t="s">
        <v>51</v>
      </c>
      <c r="B61" s="62">
        <f t="shared" ref="B61:M61" si="14">SUM(B53:B60)</f>
        <v>17100</v>
      </c>
      <c r="C61" s="63">
        <f t="shared" si="14"/>
        <v>0.86180828545509547</v>
      </c>
      <c r="D61" s="62">
        <f t="shared" si="14"/>
        <v>16211</v>
      </c>
      <c r="E61" s="63">
        <f t="shared" si="14"/>
        <v>0.87020237264480105</v>
      </c>
      <c r="F61" s="62">
        <f t="shared" si="14"/>
        <v>18146</v>
      </c>
      <c r="G61" s="63">
        <f t="shared" si="14"/>
        <v>0.87383222575363573</v>
      </c>
      <c r="H61" s="62">
        <f t="shared" si="14"/>
        <v>20135</v>
      </c>
      <c r="I61" s="63">
        <f t="shared" si="14"/>
        <v>0.87217361171272612</v>
      </c>
      <c r="J61" s="62">
        <f t="shared" si="14"/>
        <v>18440</v>
      </c>
      <c r="K61" s="63">
        <f t="shared" si="14"/>
        <v>0.872692853762423</v>
      </c>
      <c r="L61" s="62">
        <f t="shared" si="14"/>
        <v>15625</v>
      </c>
      <c r="M61" s="63">
        <f t="shared" si="14"/>
        <v>0.86073927174571696</v>
      </c>
      <c r="N61" s="62">
        <f>SUM(N53:N60)</f>
        <v>16890</v>
      </c>
      <c r="O61" s="63">
        <f>SUM(O53:O60)</f>
        <v>0.8532457691336196</v>
      </c>
      <c r="Q61" s="84"/>
      <c r="R61" s="85"/>
      <c r="S61" s="86"/>
      <c r="T61" s="82"/>
      <c r="U61" s="87"/>
      <c r="V61" s="82"/>
      <c r="W61" s="82"/>
    </row>
    <row r="62" spans="1:23" ht="13.5" customHeight="1">
      <c r="A62" s="30" t="s">
        <v>52</v>
      </c>
      <c r="B62" s="29">
        <f>B37-(B61+B63)</f>
        <v>1970</v>
      </c>
      <c r="C62" s="25">
        <f>B62/$B$64</f>
        <v>9.9284346336054832E-2</v>
      </c>
      <c r="D62" s="29">
        <f>D37-(D61+D63)</f>
        <v>1821</v>
      </c>
      <c r="E62" s="25">
        <f>D62/$D$64</f>
        <v>9.7750818616136131E-2</v>
      </c>
      <c r="F62" s="29">
        <f>F37-(F61+F63)</f>
        <v>2085</v>
      </c>
      <c r="G62" s="25">
        <f>F62/$F$64</f>
        <v>0.10040450736781277</v>
      </c>
      <c r="H62" s="29">
        <f>H37-(H61+H63)</f>
        <v>2444</v>
      </c>
      <c r="I62" s="25">
        <f>H62/$H$64</f>
        <v>0.10586502642294031</v>
      </c>
      <c r="J62" s="29">
        <f>J37-(J61+J63)</f>
        <v>2205</v>
      </c>
      <c r="K62" s="25">
        <f>J62/J$64</f>
        <v>0.10435399905347846</v>
      </c>
      <c r="L62" s="29">
        <f>L37-(L61+L63)</f>
        <v>2044</v>
      </c>
      <c r="M62" s="25">
        <f>L62/L$64</f>
        <v>0.11259846857268771</v>
      </c>
      <c r="N62" s="29">
        <f>N37-(N61+N63)</f>
        <v>2311</v>
      </c>
      <c r="O62" s="25">
        <f>N62/N$64</f>
        <v>0.11674665319525132</v>
      </c>
      <c r="Q62" s="84"/>
      <c r="R62" s="85"/>
      <c r="S62" s="86"/>
      <c r="T62" s="82"/>
      <c r="U62" s="82"/>
      <c r="V62" s="82"/>
      <c r="W62" s="82"/>
    </row>
    <row r="63" spans="1:23" ht="13.5" customHeight="1">
      <c r="A63" s="64" t="s">
        <v>53</v>
      </c>
      <c r="B63" s="29">
        <v>772</v>
      </c>
      <c r="C63" s="25">
        <f>B63/$B$64</f>
        <v>3.8907368208849914E-2</v>
      </c>
      <c r="D63" s="29">
        <v>597</v>
      </c>
      <c r="E63" s="25">
        <f>D63/$D$64</f>
        <v>3.2046808739062752E-2</v>
      </c>
      <c r="F63" s="29">
        <v>535</v>
      </c>
      <c r="G63" s="25">
        <f>F63/$F$64</f>
        <v>2.5763266878551478E-2</v>
      </c>
      <c r="H63" s="29">
        <v>507</v>
      </c>
      <c r="I63" s="25">
        <f>H63/$H$64</f>
        <v>2.1961361864333361E-2</v>
      </c>
      <c r="J63" s="29">
        <v>485</v>
      </c>
      <c r="K63" s="25">
        <f>J63/J$64</f>
        <v>2.2953147184098438E-2</v>
      </c>
      <c r="L63" s="29">
        <v>484</v>
      </c>
      <c r="M63" s="25">
        <f>L63/L$64</f>
        <v>2.6662259681595329E-2</v>
      </c>
      <c r="N63" s="29">
        <v>594</v>
      </c>
      <c r="O63" s="25">
        <f>N63/N$64</f>
        <v>3.0007577671129073E-2</v>
      </c>
      <c r="R63" s="82"/>
      <c r="S63" s="83"/>
      <c r="T63" s="82"/>
      <c r="U63" s="82"/>
      <c r="V63" s="82"/>
      <c r="W63" s="82"/>
    </row>
    <row r="64" spans="1:23" ht="13.5" customHeight="1">
      <c r="A64" s="51" t="s">
        <v>16</v>
      </c>
      <c r="B64" s="52">
        <f>B50+B51+B52+B54+B55+B56+B57+B58+B59+B60+B62+B63</f>
        <v>19842</v>
      </c>
      <c r="C64" s="53"/>
      <c r="D64" s="52">
        <f>D50+D51+D52+D54+D55+D56+D57+D58+D59+D60+D62+D63</f>
        <v>18629</v>
      </c>
      <c r="E64" s="53"/>
      <c r="F64" s="52">
        <f>F50+F51+F52+F54+F55+F56+F57+F58+F59+F60+F62+F63</f>
        <v>20766</v>
      </c>
      <c r="G64" s="53"/>
      <c r="H64" s="52">
        <f>H50+H51+H52+H54+H55+H56+H57+H58+H59+H60+H62+H63</f>
        <v>23086</v>
      </c>
      <c r="I64" s="53"/>
      <c r="J64" s="52">
        <f>J50+J51+J52+J54+J55+J56+J57+J58+J59+J60+J62+J63</f>
        <v>21130</v>
      </c>
      <c r="K64" s="53"/>
      <c r="L64" s="52">
        <f>L50+L51+L52+L54+L55+L56+L57+L58+L59+L60+L62+L63</f>
        <v>18153</v>
      </c>
      <c r="M64" s="53"/>
      <c r="N64" s="52">
        <f>N50+N51+N52+N54+N55+N56+N57+N58+N59+N60+N62+N63</f>
        <v>19795</v>
      </c>
      <c r="O64" s="53"/>
      <c r="R64" s="82"/>
      <c r="S64" s="83"/>
      <c r="T64" s="82"/>
      <c r="U64" s="82"/>
      <c r="V64" s="82"/>
      <c r="W64" s="82"/>
    </row>
    <row r="65" spans="1:23" ht="13.5" customHeight="1">
      <c r="C65" s="65"/>
      <c r="D65" s="65"/>
      <c r="E65" s="65"/>
      <c r="F65" s="65"/>
      <c r="G65" s="65"/>
      <c r="Q65" s="84"/>
      <c r="R65" s="85"/>
      <c r="S65" s="88"/>
      <c r="T65" s="82"/>
      <c r="U65" s="82"/>
      <c r="V65" s="82"/>
      <c r="W65" s="82"/>
    </row>
    <row r="66" spans="1:23" ht="13.5" customHeight="1">
      <c r="C66" s="25"/>
      <c r="D66" s="25"/>
      <c r="E66" s="25"/>
      <c r="F66" s="25"/>
      <c r="G66" s="25"/>
      <c r="H66" s="25"/>
      <c r="J66" s="25"/>
      <c r="L66" s="29"/>
      <c r="R66" s="82"/>
      <c r="S66" s="83"/>
      <c r="T66" s="82"/>
      <c r="U66" s="87"/>
      <c r="V66" s="87"/>
      <c r="W66" s="82"/>
    </row>
    <row r="67" spans="1:23" ht="13.5" customHeight="1">
      <c r="A67" s="3" t="s">
        <v>71</v>
      </c>
      <c r="B67" s="29"/>
      <c r="C67" s="65"/>
      <c r="E67" s="65"/>
      <c r="G67" s="65"/>
      <c r="R67" s="82"/>
      <c r="S67" s="83"/>
      <c r="T67" s="82"/>
      <c r="U67" s="87"/>
      <c r="V67" s="82"/>
      <c r="W67" s="82"/>
    </row>
    <row r="68" spans="1:23" ht="13.5" customHeight="1">
      <c r="A68" s="3"/>
      <c r="B68" s="29"/>
      <c r="C68" s="65"/>
      <c r="E68" s="65"/>
      <c r="G68" s="65"/>
      <c r="Q68" s="84"/>
      <c r="R68" s="85"/>
      <c r="S68" s="86"/>
      <c r="T68" s="82"/>
      <c r="U68" s="82"/>
      <c r="V68" s="82"/>
      <c r="W68" s="82"/>
    </row>
    <row r="69" spans="1:23" ht="13.5" customHeight="1">
      <c r="B69" s="26" t="s">
        <v>2</v>
      </c>
      <c r="C69" s="26"/>
      <c r="D69" s="26" t="s">
        <v>3</v>
      </c>
      <c r="E69" s="26"/>
      <c r="F69" s="196" t="s">
        <v>4</v>
      </c>
      <c r="G69" s="196"/>
      <c r="H69" s="196" t="s">
        <v>5</v>
      </c>
      <c r="I69" s="196"/>
      <c r="J69" s="196" t="s">
        <v>6</v>
      </c>
      <c r="K69" s="196"/>
      <c r="L69" s="196" t="s">
        <v>7</v>
      </c>
      <c r="M69" s="196"/>
      <c r="N69" s="196" t="s">
        <v>8</v>
      </c>
      <c r="O69" s="196"/>
      <c r="R69" s="82"/>
      <c r="S69" s="83"/>
      <c r="T69" s="82"/>
      <c r="U69" s="82"/>
      <c r="V69" s="82"/>
      <c r="W69" s="82"/>
    </row>
    <row r="70" spans="1:23" ht="13.5" customHeight="1">
      <c r="B70" s="27" t="s">
        <v>21</v>
      </c>
      <c r="C70" s="27" t="s">
        <v>10</v>
      </c>
      <c r="D70" s="27" t="s">
        <v>21</v>
      </c>
      <c r="E70" s="27" t="s">
        <v>10</v>
      </c>
      <c r="F70" s="27" t="s">
        <v>21</v>
      </c>
      <c r="G70" s="27" t="s">
        <v>10</v>
      </c>
      <c r="H70" s="27" t="s">
        <v>21</v>
      </c>
      <c r="I70" s="27" t="s">
        <v>10</v>
      </c>
      <c r="J70" s="27" t="s">
        <v>21</v>
      </c>
      <c r="K70" s="27" t="s">
        <v>10</v>
      </c>
      <c r="L70" s="27" t="s">
        <v>21</v>
      </c>
      <c r="M70" s="27" t="s">
        <v>10</v>
      </c>
      <c r="N70" s="27" t="s">
        <v>21</v>
      </c>
      <c r="O70" s="27" t="s">
        <v>10</v>
      </c>
      <c r="R70" s="82"/>
      <c r="S70" s="83"/>
      <c r="T70" s="82"/>
      <c r="U70" s="82"/>
      <c r="V70" s="82"/>
      <c r="W70" s="82"/>
    </row>
    <row r="71" spans="1:23" ht="40.5" customHeight="1">
      <c r="A71" s="66" t="s">
        <v>56</v>
      </c>
      <c r="B71" s="67">
        <f>B50+B51+B52</f>
        <v>10022</v>
      </c>
      <c r="C71" s="68">
        <f>B71/B$74</f>
        <v>0.15703787273382536</v>
      </c>
      <c r="D71" s="67">
        <f>D50+D51+D52</f>
        <v>9232</v>
      </c>
      <c r="E71" s="68">
        <f>D71/D$74</f>
        <v>0.13759799684025398</v>
      </c>
      <c r="F71" s="67">
        <f>F50+F51+F52</f>
        <v>10380</v>
      </c>
      <c r="G71" s="68">
        <f>F71/F$74</f>
        <v>0.14005640036160996</v>
      </c>
      <c r="H71" s="67">
        <f>H50+H51+H52</f>
        <v>11515</v>
      </c>
      <c r="I71" s="68">
        <f>H71/H$74</f>
        <v>0.14010731624222808</v>
      </c>
      <c r="J71" s="67">
        <f>J50+J51+J52</f>
        <v>10667</v>
      </c>
      <c r="K71" s="68">
        <f>J71/J$74</f>
        <v>0.13456880456173992</v>
      </c>
      <c r="L71" s="67">
        <f>L50+L51+L52</f>
        <v>9368</v>
      </c>
      <c r="M71" s="68">
        <f>L71/L$74</f>
        <v>0.13249978784192809</v>
      </c>
      <c r="N71" s="67">
        <f>N50+N51+N52</f>
        <v>10851</v>
      </c>
      <c r="O71" s="68">
        <f>N71/N$74</f>
        <v>0.1389888691063263</v>
      </c>
      <c r="R71" s="82"/>
      <c r="S71" s="83"/>
      <c r="T71" s="82"/>
      <c r="U71" s="82"/>
      <c r="V71" s="82"/>
      <c r="W71" s="82"/>
    </row>
    <row r="72" spans="1:23" ht="13.5" customHeight="1">
      <c r="A72" s="30" t="s">
        <v>57</v>
      </c>
      <c r="B72" s="29">
        <f>B64</f>
        <v>19842</v>
      </c>
      <c r="C72" s="25">
        <f>B72/B$74</f>
        <v>0.31091054388191602</v>
      </c>
      <c r="D72" s="29">
        <f>H23</f>
        <v>18629</v>
      </c>
      <c r="E72" s="25">
        <f>D72/D$74</f>
        <v>0.27765522997585479</v>
      </c>
      <c r="F72" s="29">
        <f>J23</f>
        <v>20766</v>
      </c>
      <c r="G72" s="25">
        <f>F72/F$74</f>
        <v>0.28019375818007636</v>
      </c>
      <c r="H72" s="29">
        <f>L23</f>
        <v>23086</v>
      </c>
      <c r="I72" s="25">
        <f>H72/H$74</f>
        <v>0.28089600545098375</v>
      </c>
      <c r="J72" s="29">
        <f>N23</f>
        <v>21130</v>
      </c>
      <c r="K72" s="25">
        <f>J72/J$74</f>
        <v>0.26656406115961045</v>
      </c>
      <c r="L72" s="29">
        <f>P23</f>
        <v>18153</v>
      </c>
      <c r="M72" s="25">
        <f>L72/L$74</f>
        <v>0.25675369862238689</v>
      </c>
      <c r="N72" s="29">
        <f>R23</f>
        <v>19795</v>
      </c>
      <c r="O72" s="25">
        <f>N72/N$74</f>
        <v>0.2535512546271983</v>
      </c>
      <c r="R72" s="82"/>
      <c r="S72" s="83"/>
      <c r="T72" s="82"/>
      <c r="U72" s="82"/>
      <c r="V72" s="82"/>
      <c r="W72" s="82"/>
    </row>
    <row r="73" spans="1:23" ht="13.5" customHeight="1">
      <c r="A73" s="55" t="s">
        <v>58</v>
      </c>
      <c r="B73" s="29">
        <f>F22</f>
        <v>43977</v>
      </c>
      <c r="C73" s="25">
        <f>B73/B$74</f>
        <v>0.68908945611808392</v>
      </c>
      <c r="D73" s="29">
        <f>H22</f>
        <v>48465</v>
      </c>
      <c r="E73" s="25">
        <f>D73/D$74</f>
        <v>0.72234477002414521</v>
      </c>
      <c r="F73" s="29">
        <f>J22</f>
        <v>53347</v>
      </c>
      <c r="G73" s="25">
        <f>F73/F$74</f>
        <v>0.71980624181992359</v>
      </c>
      <c r="H73" s="29">
        <f>L22</f>
        <v>59101</v>
      </c>
      <c r="I73" s="25">
        <f>H73/H$74</f>
        <v>0.7191039945490163</v>
      </c>
      <c r="J73" s="29">
        <f>N22</f>
        <v>58138</v>
      </c>
      <c r="K73" s="25">
        <f>J73/J$74</f>
        <v>0.7334359388403896</v>
      </c>
      <c r="L73" s="29">
        <f>P22</f>
        <v>52549</v>
      </c>
      <c r="M73" s="25">
        <f>L73/L$74</f>
        <v>0.74324630137761305</v>
      </c>
      <c r="N73" s="29">
        <f>R22</f>
        <v>58276</v>
      </c>
      <c r="O73" s="25">
        <f>N73/N$74</f>
        <v>0.7464487453728017</v>
      </c>
      <c r="R73" s="82"/>
      <c r="S73" s="83"/>
      <c r="T73" s="82"/>
      <c r="U73" s="82"/>
      <c r="V73" s="82"/>
      <c r="W73" s="82"/>
    </row>
    <row r="74" spans="1:23" ht="13.5" customHeight="1">
      <c r="A74" s="51" t="s">
        <v>35</v>
      </c>
      <c r="B74" s="52">
        <f>B72+B73</f>
        <v>63819</v>
      </c>
      <c r="C74" s="71"/>
      <c r="D74" s="52">
        <f>D72+D73</f>
        <v>67094</v>
      </c>
      <c r="E74" s="71"/>
      <c r="F74" s="52">
        <f>F72+F73</f>
        <v>74113</v>
      </c>
      <c r="G74" s="71"/>
      <c r="H74" s="52">
        <f>H72+H73</f>
        <v>82187</v>
      </c>
      <c r="I74" s="71"/>
      <c r="J74" s="52">
        <f>J72+J73</f>
        <v>79268</v>
      </c>
      <c r="K74" s="71"/>
      <c r="L74" s="52">
        <f>L72+L73</f>
        <v>70702</v>
      </c>
      <c r="M74" s="71"/>
      <c r="N74" s="52">
        <f>N72+N73</f>
        <v>78071</v>
      </c>
      <c r="O74" s="71"/>
      <c r="Q74" s="84"/>
      <c r="R74" s="85"/>
      <c r="S74" s="86"/>
      <c r="T74" s="87"/>
      <c r="U74" s="82"/>
      <c r="V74" s="82"/>
      <c r="W74" s="82"/>
    </row>
    <row r="75" spans="1:23" ht="13.5" customHeight="1">
      <c r="R75" s="82"/>
      <c r="S75" s="83"/>
      <c r="T75" s="82"/>
      <c r="U75" s="82"/>
      <c r="V75" s="82"/>
      <c r="W75" s="82"/>
    </row>
    <row r="76" spans="1:23" ht="13.5" customHeight="1">
      <c r="R76" s="82"/>
      <c r="S76" s="83"/>
      <c r="T76" s="87"/>
      <c r="U76" s="82"/>
      <c r="V76" s="82"/>
      <c r="W76" s="82"/>
    </row>
    <row r="77" spans="1:23" ht="13.5" customHeight="1">
      <c r="A77" s="3" t="s">
        <v>72</v>
      </c>
      <c r="Q77" s="84"/>
      <c r="R77" s="85"/>
      <c r="S77" s="86"/>
      <c r="T77" s="82"/>
      <c r="U77" s="82"/>
      <c r="V77" s="82"/>
      <c r="W77" s="82"/>
    </row>
    <row r="78" spans="1:23" ht="13.5" customHeight="1">
      <c r="R78" s="82"/>
      <c r="S78" s="83"/>
      <c r="T78" s="87"/>
      <c r="U78" s="82"/>
      <c r="V78" s="82"/>
      <c r="W78" s="82"/>
    </row>
    <row r="79" spans="1:23" ht="13.5" customHeight="1">
      <c r="B79" s="26" t="s">
        <v>2</v>
      </c>
      <c r="C79" s="26"/>
      <c r="D79" s="26" t="s">
        <v>3</v>
      </c>
      <c r="E79" s="26"/>
      <c r="F79" s="196" t="s">
        <v>4</v>
      </c>
      <c r="G79" s="196"/>
      <c r="H79" s="196" t="s">
        <v>5</v>
      </c>
      <c r="I79" s="196"/>
      <c r="J79" s="196" t="s">
        <v>6</v>
      </c>
      <c r="K79" s="196"/>
      <c r="L79" s="196" t="s">
        <v>7</v>
      </c>
      <c r="M79" s="196"/>
      <c r="N79" s="196" t="s">
        <v>8</v>
      </c>
      <c r="O79" s="196"/>
      <c r="R79" s="82"/>
      <c r="S79" s="83"/>
      <c r="T79" s="82"/>
      <c r="U79" s="82"/>
      <c r="V79" s="82"/>
      <c r="W79" s="82"/>
    </row>
    <row r="80" spans="1:23" ht="13.5" customHeight="1">
      <c r="B80" s="27" t="s">
        <v>21</v>
      </c>
      <c r="C80" s="27" t="s">
        <v>10</v>
      </c>
      <c r="D80" s="27" t="s">
        <v>21</v>
      </c>
      <c r="E80" s="27" t="s">
        <v>10</v>
      </c>
      <c r="F80" s="27" t="s">
        <v>21</v>
      </c>
      <c r="G80" s="27" t="s">
        <v>10</v>
      </c>
      <c r="H80" s="27" t="s">
        <v>21</v>
      </c>
      <c r="I80" s="27" t="s">
        <v>10</v>
      </c>
      <c r="J80" s="27" t="s">
        <v>21</v>
      </c>
      <c r="K80" s="27" t="s">
        <v>10</v>
      </c>
      <c r="L80" s="27" t="s">
        <v>21</v>
      </c>
      <c r="M80" s="27" t="s">
        <v>10</v>
      </c>
      <c r="N80" s="27" t="s">
        <v>21</v>
      </c>
      <c r="O80" s="27" t="s">
        <v>10</v>
      </c>
      <c r="R80" s="82"/>
      <c r="S80" s="83"/>
      <c r="T80" s="82"/>
      <c r="U80" s="87"/>
      <c r="V80" s="82"/>
      <c r="W80" s="82"/>
    </row>
    <row r="81" spans="1:23" ht="13.5" customHeight="1">
      <c r="A81" s="28" t="s">
        <v>60</v>
      </c>
      <c r="B81" s="29">
        <v>3770</v>
      </c>
      <c r="C81" s="25">
        <f>B81/$B$84</f>
        <v>5.9073316723859667E-2</v>
      </c>
      <c r="D81" s="29">
        <v>4266</v>
      </c>
      <c r="E81" s="25">
        <f>D81/$D$84</f>
        <v>6.3582436581512511E-2</v>
      </c>
      <c r="F81" s="29">
        <v>5082</v>
      </c>
      <c r="G81" s="25">
        <f>F81/$F$84</f>
        <v>6.8570965957389388E-2</v>
      </c>
      <c r="H81" s="29">
        <v>5844</v>
      </c>
      <c r="I81" s="25">
        <f>H81/$H$84</f>
        <v>7.1106136006911069E-2</v>
      </c>
      <c r="J81" s="29">
        <v>5386</v>
      </c>
      <c r="K81" s="25">
        <f>J81/J$84</f>
        <v>6.794671241863047E-2</v>
      </c>
      <c r="L81" s="29">
        <v>4645</v>
      </c>
      <c r="M81" s="25">
        <f>L81/L$84</f>
        <v>6.569828293400469E-2</v>
      </c>
      <c r="N81" s="29">
        <v>5345</v>
      </c>
      <c r="O81" s="25">
        <f>N81/N$84</f>
        <v>6.8463321848061379E-2</v>
      </c>
      <c r="R81" s="82"/>
      <c r="S81" s="83"/>
      <c r="T81" s="82"/>
      <c r="U81" s="82"/>
      <c r="V81" s="82"/>
      <c r="W81" s="82"/>
    </row>
    <row r="82" spans="1:23" ht="13.5" customHeight="1">
      <c r="A82" s="30" t="s">
        <v>61</v>
      </c>
      <c r="B82" s="29">
        <v>60037</v>
      </c>
      <c r="C82" s="25">
        <f>B82/$B$84</f>
        <v>0.94073865149877001</v>
      </c>
      <c r="D82" s="29">
        <v>62805</v>
      </c>
      <c r="E82" s="25">
        <f>D82/$D$84</f>
        <v>0.93607476078337859</v>
      </c>
      <c r="F82" s="29">
        <v>69019</v>
      </c>
      <c r="G82" s="25">
        <f>F82/$F$84</f>
        <v>0.93126711912889781</v>
      </c>
      <c r="H82" s="29">
        <v>76323</v>
      </c>
      <c r="I82" s="25">
        <f>H82/$H$84</f>
        <v>0.92865051650504338</v>
      </c>
      <c r="J82" s="29">
        <v>73876</v>
      </c>
      <c r="K82" s="25">
        <f>J82/J$84</f>
        <v>0.93197759499419686</v>
      </c>
      <c r="L82" s="29">
        <v>66014</v>
      </c>
      <c r="M82" s="25">
        <f>L82/L$84</f>
        <v>0.93369353059319393</v>
      </c>
      <c r="N82" s="29">
        <v>72684</v>
      </c>
      <c r="O82" s="25">
        <f>N82/N$84</f>
        <v>0.93099870630579862</v>
      </c>
      <c r="P82" s="24"/>
      <c r="R82" s="87"/>
      <c r="S82" s="83"/>
      <c r="T82" s="82"/>
      <c r="U82" s="82"/>
      <c r="V82" s="82"/>
      <c r="W82" s="82"/>
    </row>
    <row r="83" spans="1:23" ht="13.5" customHeight="1">
      <c r="A83" s="72" t="s">
        <v>62</v>
      </c>
      <c r="B83" s="29">
        <v>12</v>
      </c>
      <c r="C83" s="25">
        <f>B83/$B$84</f>
        <v>1.8803177737037561E-4</v>
      </c>
      <c r="D83" s="29">
        <v>23</v>
      </c>
      <c r="E83" s="25">
        <f>D83/$D$84</f>
        <v>3.4280263510895161E-4</v>
      </c>
      <c r="F83" s="29">
        <v>12</v>
      </c>
      <c r="G83" s="25">
        <f>F83/$F$84</f>
        <v>1.6191491371284389E-4</v>
      </c>
      <c r="H83" s="29">
        <v>20</v>
      </c>
      <c r="I83" s="25">
        <f>H83/$H$84</f>
        <v>2.4334748804555464E-4</v>
      </c>
      <c r="J83" s="29">
        <v>6</v>
      </c>
      <c r="K83" s="25">
        <f>J83/J$84</f>
        <v>7.5692587172629562E-5</v>
      </c>
      <c r="L83" s="29">
        <v>43</v>
      </c>
      <c r="M83" s="25">
        <f>L83/L$84</f>
        <v>6.0818647280133523E-4</v>
      </c>
      <c r="N83" s="29">
        <v>42</v>
      </c>
      <c r="O83" s="25">
        <f>N83/N$84</f>
        <v>5.3797184614005206E-4</v>
      </c>
      <c r="P83" s="24"/>
      <c r="R83" s="87"/>
      <c r="S83" s="83"/>
      <c r="T83" s="82"/>
      <c r="U83" s="82"/>
      <c r="V83" s="82"/>
      <c r="W83" s="82"/>
    </row>
    <row r="84" spans="1:23" ht="13.5" customHeight="1">
      <c r="A84" s="51" t="s">
        <v>16</v>
      </c>
      <c r="B84" s="52">
        <f>SUM(B81:B83)</f>
        <v>63819</v>
      </c>
      <c r="C84" s="53"/>
      <c r="D84" s="52">
        <f>SUM(D81:D83)</f>
        <v>67094</v>
      </c>
      <c r="E84" s="53"/>
      <c r="F84" s="52">
        <f>SUM(F81:F83)</f>
        <v>74113</v>
      </c>
      <c r="G84" s="53"/>
      <c r="H84" s="52">
        <f>SUM(H81:H83)</f>
        <v>82187</v>
      </c>
      <c r="I84" s="53"/>
      <c r="J84" s="52">
        <f>SUM(J81:J83)</f>
        <v>79268</v>
      </c>
      <c r="K84" s="53"/>
      <c r="L84" s="52">
        <f>SUM(L81:L83)</f>
        <v>70702</v>
      </c>
      <c r="M84" s="53"/>
      <c r="N84" s="52">
        <f>SUM(N81:N83)</f>
        <v>78071</v>
      </c>
      <c r="O84" s="53"/>
      <c r="R84" s="82"/>
      <c r="S84" s="83"/>
      <c r="T84" s="82"/>
      <c r="U84" s="82"/>
      <c r="V84" s="82"/>
      <c r="W84" s="82"/>
    </row>
    <row r="85" spans="1:23" ht="13.5" customHeight="1">
      <c r="R85" s="82"/>
      <c r="S85" s="83"/>
      <c r="T85" s="82"/>
      <c r="U85" s="82"/>
      <c r="V85" s="82"/>
      <c r="W85" s="82"/>
    </row>
    <row r="86" spans="1:23" ht="13.5" customHeight="1">
      <c r="R86" s="82"/>
      <c r="S86" s="83"/>
      <c r="T86" s="82"/>
      <c r="U86" s="82"/>
      <c r="V86" s="82"/>
      <c r="W86" s="82"/>
    </row>
    <row r="87" spans="1:23" ht="13.5" customHeight="1">
      <c r="A87" s="3" t="s">
        <v>73</v>
      </c>
      <c r="R87" s="82"/>
      <c r="S87" s="83"/>
      <c r="T87" s="82"/>
      <c r="U87" s="82"/>
      <c r="V87" s="82"/>
      <c r="W87" s="82"/>
    </row>
    <row r="88" spans="1:23" ht="13.5" customHeight="1">
      <c r="R88" s="82"/>
      <c r="S88" s="83"/>
      <c r="T88" s="82"/>
      <c r="U88" s="82"/>
      <c r="V88" s="82"/>
      <c r="W88" s="82"/>
    </row>
    <row r="89" spans="1:23" ht="13.5" customHeight="1">
      <c r="B89" s="26" t="s">
        <v>2</v>
      </c>
      <c r="C89" s="26"/>
      <c r="D89" s="26" t="s">
        <v>3</v>
      </c>
      <c r="E89" s="26"/>
      <c r="F89" s="196" t="s">
        <v>4</v>
      </c>
      <c r="G89" s="196"/>
      <c r="H89" s="196" t="s">
        <v>5</v>
      </c>
      <c r="I89" s="196"/>
      <c r="J89" s="196" t="s">
        <v>6</v>
      </c>
      <c r="K89" s="196"/>
      <c r="L89" s="196" t="s">
        <v>7</v>
      </c>
      <c r="M89" s="196"/>
      <c r="N89" s="196" t="s">
        <v>8</v>
      </c>
      <c r="O89" s="196"/>
      <c r="R89" s="82"/>
      <c r="S89" s="83"/>
      <c r="T89" s="82"/>
      <c r="U89" s="82"/>
      <c r="V89" s="82"/>
      <c r="W89" s="82"/>
    </row>
    <row r="90" spans="1:23" ht="13.5" customHeight="1">
      <c r="B90" s="27" t="s">
        <v>21</v>
      </c>
      <c r="C90" s="27" t="s">
        <v>10</v>
      </c>
      <c r="D90" s="27" t="s">
        <v>21</v>
      </c>
      <c r="E90" s="27" t="s">
        <v>10</v>
      </c>
      <c r="F90" s="27" t="s">
        <v>21</v>
      </c>
      <c r="G90" s="27" t="s">
        <v>10</v>
      </c>
      <c r="H90" s="27" t="s">
        <v>21</v>
      </c>
      <c r="I90" s="27" t="s">
        <v>10</v>
      </c>
      <c r="J90" s="27" t="s">
        <v>21</v>
      </c>
      <c r="K90" s="27" t="s">
        <v>10</v>
      </c>
      <c r="L90" s="27" t="s">
        <v>21</v>
      </c>
      <c r="M90" s="27" t="s">
        <v>10</v>
      </c>
      <c r="N90" s="27" t="s">
        <v>21</v>
      </c>
      <c r="O90" s="27" t="s">
        <v>10</v>
      </c>
      <c r="P90" s="24"/>
      <c r="R90" s="87"/>
      <c r="S90" s="83"/>
      <c r="T90" s="82"/>
      <c r="U90" s="82"/>
      <c r="V90" s="82"/>
      <c r="W90" s="82"/>
    </row>
    <row r="91" spans="1:23" ht="13.5" customHeight="1">
      <c r="A91" s="28" t="s">
        <v>60</v>
      </c>
      <c r="B91" s="29">
        <v>18461</v>
      </c>
      <c r="C91" s="25">
        <f>B91/B94</f>
        <v>0.37496445545761059</v>
      </c>
      <c r="D91" s="29">
        <v>33073</v>
      </c>
      <c r="E91" s="25">
        <f>D91/D94</f>
        <v>0.55273669257123759</v>
      </c>
      <c r="F91" s="29">
        <v>49522</v>
      </c>
      <c r="G91" s="25">
        <f>F91/F94</f>
        <v>0.6934494636905929</v>
      </c>
      <c r="H91" s="29">
        <v>62983</v>
      </c>
      <c r="I91" s="25">
        <f>H91/H94</f>
        <v>0.73536176721269364</v>
      </c>
      <c r="J91" s="29">
        <v>60700</v>
      </c>
      <c r="K91" s="25">
        <f>J91/J94</f>
        <v>0.72997089737114274</v>
      </c>
      <c r="L91" s="29">
        <v>48391</v>
      </c>
      <c r="M91" s="25">
        <f>L91/L94</f>
        <v>0.69204147300679297</v>
      </c>
      <c r="N91" s="29">
        <v>53395</v>
      </c>
      <c r="O91" s="25">
        <f>N91/N94</f>
        <v>0.70467982896056591</v>
      </c>
      <c r="P91" s="24"/>
      <c r="R91" s="87"/>
      <c r="S91" s="83"/>
      <c r="T91" s="82"/>
      <c r="U91" s="82"/>
      <c r="V91" s="82"/>
      <c r="W91" s="82"/>
    </row>
    <row r="92" spans="1:23" ht="13.5" customHeight="1">
      <c r="A92" s="30" t="s">
        <v>61</v>
      </c>
      <c r="B92" s="29">
        <v>3078</v>
      </c>
      <c r="C92" s="25">
        <f>B92/B94</f>
        <v>6.2517772271194705E-2</v>
      </c>
      <c r="D92" s="29">
        <v>5841</v>
      </c>
      <c r="E92" s="25">
        <f>D92/D94</f>
        <v>9.7618450739533721E-2</v>
      </c>
      <c r="F92" s="29">
        <v>9042</v>
      </c>
      <c r="G92" s="25">
        <f>F92/F94</f>
        <v>0.12661382922116113</v>
      </c>
      <c r="H92" s="29">
        <v>12113</v>
      </c>
      <c r="I92" s="25">
        <f>H92/H94</f>
        <v>0.14142605284358253</v>
      </c>
      <c r="J92" s="29">
        <v>11396</v>
      </c>
      <c r="K92" s="25">
        <f>J92/J94</f>
        <v>0.13704692498256246</v>
      </c>
      <c r="L92" s="29">
        <v>9026</v>
      </c>
      <c r="M92" s="25">
        <f>L92/L94</f>
        <v>0.12908115838398285</v>
      </c>
      <c r="N92" s="29">
        <v>10114</v>
      </c>
      <c r="O92" s="25">
        <f>N92/N94</f>
        <v>0.13347938552499605</v>
      </c>
      <c r="P92" s="24"/>
      <c r="R92" s="87"/>
      <c r="S92" s="83"/>
      <c r="T92" s="82"/>
      <c r="U92" s="82"/>
      <c r="V92" s="82"/>
      <c r="W92" s="82"/>
    </row>
    <row r="93" spans="1:23" ht="13.5" customHeight="1">
      <c r="A93" s="72" t="s">
        <v>62</v>
      </c>
      <c r="B93" s="29">
        <v>27695</v>
      </c>
      <c r="C93" s="25">
        <f>B93/B94</f>
        <v>0.5625177722711947</v>
      </c>
      <c r="D93" s="29">
        <v>20921</v>
      </c>
      <c r="E93" s="25">
        <f>D93/D94</f>
        <v>0.34964485668922873</v>
      </c>
      <c r="F93" s="29">
        <v>12850</v>
      </c>
      <c r="G93" s="25">
        <f>F93/F94</f>
        <v>0.179936707088246</v>
      </c>
      <c r="H93" s="29">
        <v>10553</v>
      </c>
      <c r="I93" s="25">
        <f>H93/H94</f>
        <v>0.1232121799437238</v>
      </c>
      <c r="J93" s="29">
        <v>11058</v>
      </c>
      <c r="K93" s="25">
        <f>J93/J94</f>
        <v>0.13298217764629483</v>
      </c>
      <c r="L93" s="29">
        <v>12508</v>
      </c>
      <c r="M93" s="25">
        <f>L93/L94</f>
        <v>0.17887736860922418</v>
      </c>
      <c r="N93" s="29">
        <v>12263</v>
      </c>
      <c r="O93" s="25">
        <f>N93/N94</f>
        <v>0.16184078551443806</v>
      </c>
      <c r="R93" s="82"/>
      <c r="S93" s="83"/>
      <c r="T93" s="82"/>
      <c r="U93" s="82"/>
      <c r="V93" s="82"/>
      <c r="W93" s="82"/>
    </row>
    <row r="94" spans="1:23" ht="13.5" customHeight="1">
      <c r="A94" s="51" t="s">
        <v>16</v>
      </c>
      <c r="B94" s="52">
        <f>B91+B92+B93</f>
        <v>49234</v>
      </c>
      <c r="C94" s="54"/>
      <c r="D94" s="52">
        <f>D91+D92+D93</f>
        <v>59835</v>
      </c>
      <c r="E94" s="54"/>
      <c r="F94" s="52">
        <f>F91+F92+F93</f>
        <v>71414</v>
      </c>
      <c r="G94" s="54"/>
      <c r="H94" s="52">
        <f>H91+H92+H93</f>
        <v>85649</v>
      </c>
      <c r="I94" s="54"/>
      <c r="J94" s="52">
        <f>J91+J92+J93</f>
        <v>83154</v>
      </c>
      <c r="K94" s="54"/>
      <c r="L94" s="52">
        <f>L91+L92+L93</f>
        <v>69925</v>
      </c>
      <c r="M94" s="54"/>
      <c r="N94" s="52">
        <f>N91+N92+N93</f>
        <v>75772</v>
      </c>
      <c r="O94" s="54"/>
      <c r="R94" s="82"/>
      <c r="S94" s="83"/>
      <c r="T94" s="82"/>
      <c r="U94" s="82"/>
      <c r="V94" s="82"/>
      <c r="W94" s="82"/>
    </row>
    <row r="95" spans="1:23" ht="13.5" customHeight="1">
      <c r="B95" s="89"/>
      <c r="C95" s="50"/>
      <c r="D95" s="89"/>
      <c r="E95" s="50"/>
      <c r="F95" s="89"/>
      <c r="G95" s="50"/>
      <c r="H95" s="89"/>
      <c r="I95" s="50"/>
      <c r="J95" s="89"/>
      <c r="K95" s="90"/>
      <c r="L95" s="89"/>
      <c r="M95" s="90"/>
      <c r="N95" s="89"/>
      <c r="R95" s="82"/>
      <c r="S95" s="83"/>
      <c r="T95" s="82"/>
      <c r="U95" s="82"/>
      <c r="V95" s="82"/>
      <c r="W95" s="82"/>
    </row>
    <row r="96" spans="1:23" ht="13.5" customHeight="1">
      <c r="C96" s="77"/>
      <c r="E96" s="77"/>
      <c r="G96" s="77"/>
      <c r="R96" s="82"/>
      <c r="S96" s="83"/>
      <c r="T96" s="82"/>
      <c r="U96" s="82"/>
      <c r="V96" s="82"/>
      <c r="W96" s="82"/>
    </row>
    <row r="97" spans="2:23" ht="13.5" customHeight="1">
      <c r="B97" s="77"/>
      <c r="C97" s="65"/>
      <c r="E97" s="65"/>
      <c r="G97" s="65"/>
      <c r="R97" s="82"/>
      <c r="S97" s="83"/>
      <c r="T97" s="82"/>
      <c r="U97" s="82"/>
      <c r="V97" s="82"/>
      <c r="W97" s="82"/>
    </row>
    <row r="98" spans="2:23" ht="13.5" customHeight="1">
      <c r="C98" s="65"/>
      <c r="E98" s="65"/>
      <c r="G98" s="65"/>
      <c r="M98" s="24"/>
      <c r="N98" s="24"/>
      <c r="O98" s="24"/>
      <c r="R98" s="82"/>
      <c r="S98" s="83"/>
      <c r="T98" s="82"/>
      <c r="U98" s="82"/>
      <c r="V98" s="82"/>
      <c r="W98" s="82"/>
    </row>
    <row r="99" spans="2:23" ht="13.5" customHeight="1">
      <c r="M99" s="24"/>
      <c r="N99" s="24"/>
      <c r="O99" s="24"/>
      <c r="R99" s="82"/>
      <c r="S99" s="83"/>
      <c r="T99" s="82"/>
      <c r="U99" s="82"/>
      <c r="V99" s="82"/>
      <c r="W99" s="82"/>
    </row>
    <row r="100" spans="2:23" ht="13.5" customHeight="1">
      <c r="C100" s="65"/>
      <c r="D100" s="65"/>
      <c r="E100" s="65"/>
      <c r="F100" s="65"/>
      <c r="G100" s="65"/>
      <c r="M100" s="24"/>
      <c r="N100" s="24"/>
      <c r="O100" s="24"/>
      <c r="R100" s="82"/>
      <c r="S100" s="83"/>
      <c r="T100" s="82"/>
      <c r="U100" s="82"/>
      <c r="V100" s="82"/>
      <c r="W100" s="82"/>
    </row>
    <row r="101" spans="2:23" ht="13.5" customHeight="1">
      <c r="M101" s="24"/>
      <c r="N101" s="24"/>
      <c r="O101" s="24"/>
      <c r="R101" s="82"/>
      <c r="S101" s="83"/>
      <c r="T101" s="82"/>
      <c r="U101" s="82"/>
      <c r="V101" s="82"/>
      <c r="W101" s="82"/>
    </row>
    <row r="102" spans="2:23" ht="13.5" customHeight="1">
      <c r="M102" s="24"/>
      <c r="N102" s="24"/>
      <c r="R102" s="82"/>
      <c r="S102" s="83"/>
      <c r="T102" s="82"/>
      <c r="U102" s="82"/>
      <c r="V102" s="82"/>
      <c r="W102" s="82"/>
    </row>
    <row r="103" spans="2:23" ht="13.5" customHeight="1">
      <c r="R103" s="82"/>
      <c r="S103" s="83"/>
      <c r="T103" s="82"/>
      <c r="U103" s="82"/>
      <c r="V103" s="82"/>
      <c r="W103" s="82"/>
    </row>
    <row r="104" spans="2:23" ht="13.5" customHeight="1">
      <c r="R104" s="82"/>
      <c r="S104" s="83"/>
      <c r="T104" s="82"/>
      <c r="U104" s="82"/>
      <c r="V104" s="82"/>
      <c r="W104" s="82"/>
    </row>
    <row r="105" spans="2:23" ht="13.5" customHeight="1">
      <c r="R105" s="82"/>
      <c r="S105" s="83"/>
      <c r="T105" s="82"/>
      <c r="U105" s="82"/>
      <c r="V105" s="82"/>
      <c r="W105" s="82"/>
    </row>
    <row r="106" spans="2:23" ht="13.5" customHeight="1">
      <c r="R106" s="82"/>
      <c r="S106" s="83"/>
      <c r="T106" s="82"/>
      <c r="U106" s="82"/>
      <c r="V106" s="82"/>
      <c r="W106" s="82"/>
    </row>
    <row r="107" spans="2:23" ht="13.5" customHeight="1">
      <c r="R107" s="82"/>
      <c r="S107" s="83"/>
      <c r="T107" s="82"/>
      <c r="U107" s="82"/>
      <c r="V107" s="82"/>
      <c r="W107" s="82"/>
    </row>
    <row r="108" spans="2:23" ht="13.5" customHeight="1">
      <c r="R108" s="82"/>
      <c r="S108" s="83"/>
      <c r="T108" s="82"/>
      <c r="U108" s="82"/>
      <c r="V108" s="82"/>
      <c r="W108" s="82"/>
    </row>
    <row r="109" spans="2:23" ht="13.5" customHeight="1">
      <c r="R109" s="82"/>
      <c r="S109" s="83"/>
      <c r="T109" s="87"/>
      <c r="U109" s="82"/>
      <c r="V109" s="82"/>
      <c r="W109" s="82"/>
    </row>
    <row r="110" spans="2:23" ht="13.5" customHeight="1">
      <c r="R110" s="82"/>
      <c r="S110" s="83"/>
      <c r="T110" s="82"/>
      <c r="U110" s="82"/>
      <c r="V110" s="82"/>
      <c r="W110" s="82"/>
    </row>
    <row r="111" spans="2:23">
      <c r="R111" s="82"/>
      <c r="S111" s="83"/>
      <c r="T111" s="87"/>
      <c r="U111" s="82"/>
      <c r="V111" s="82"/>
      <c r="W111" s="82"/>
    </row>
    <row r="112" spans="2:23">
      <c r="R112" s="82"/>
      <c r="S112" s="83"/>
      <c r="T112" s="82"/>
      <c r="U112" s="82"/>
      <c r="V112" s="82"/>
      <c r="W112" s="82"/>
    </row>
    <row r="113" spans="18:23">
      <c r="R113" s="82"/>
      <c r="S113" s="83"/>
      <c r="T113" s="82"/>
      <c r="U113" s="82"/>
      <c r="V113" s="82"/>
      <c r="W113" s="82"/>
    </row>
    <row r="114" spans="18:23">
      <c r="R114" s="82"/>
      <c r="S114" s="83"/>
      <c r="T114" s="82"/>
      <c r="U114" s="82"/>
      <c r="V114" s="82"/>
      <c r="W114" s="82"/>
    </row>
    <row r="115" spans="18:23">
      <c r="R115" s="82"/>
      <c r="S115" s="83"/>
      <c r="T115" s="82"/>
      <c r="U115" s="82"/>
      <c r="V115" s="82"/>
      <c r="W115" s="82"/>
    </row>
    <row r="118" spans="18:23">
      <c r="S118" s="24"/>
    </row>
  </sheetData>
  <mergeCells count="32">
    <mergeCell ref="N6:O6"/>
    <mergeCell ref="B6:C6"/>
    <mergeCell ref="D6:E6"/>
    <mergeCell ref="F6:G6"/>
    <mergeCell ref="H6:I6"/>
    <mergeCell ref="J6:K6"/>
    <mergeCell ref="L6:M6"/>
    <mergeCell ref="F48:G48"/>
    <mergeCell ref="H48:I48"/>
    <mergeCell ref="J48:K48"/>
    <mergeCell ref="L48:M48"/>
    <mergeCell ref="N48:O48"/>
    <mergeCell ref="F29:G29"/>
    <mergeCell ref="H29:I29"/>
    <mergeCell ref="J29:K29"/>
    <mergeCell ref="L29:M29"/>
    <mergeCell ref="N29:O29"/>
    <mergeCell ref="F79:G79"/>
    <mergeCell ref="H79:I79"/>
    <mergeCell ref="J79:K79"/>
    <mergeCell ref="L79:M79"/>
    <mergeCell ref="N79:O79"/>
    <mergeCell ref="F69:G69"/>
    <mergeCell ref="H69:I69"/>
    <mergeCell ref="J69:K69"/>
    <mergeCell ref="L69:M69"/>
    <mergeCell ref="N69:O69"/>
    <mergeCell ref="F89:G89"/>
    <mergeCell ref="H89:I89"/>
    <mergeCell ref="J89:K89"/>
    <mergeCell ref="L89:M89"/>
    <mergeCell ref="N89:O8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07"/>
  <sheetViews>
    <sheetView workbookViewId="0">
      <selection activeCell="A51" sqref="A51"/>
    </sheetView>
  </sheetViews>
  <sheetFormatPr defaultRowHeight="15"/>
  <cols>
    <col min="1" max="1" width="21.44140625" style="2" customWidth="1"/>
    <col min="2" max="7" width="8.5546875" style="2" customWidth="1"/>
    <col min="8" max="11" width="8.5546875" customWidth="1"/>
    <col min="257" max="257" width="21.44140625" customWidth="1"/>
    <col min="258" max="267" width="8.5546875" customWidth="1"/>
    <col min="513" max="513" width="21.44140625" customWidth="1"/>
    <col min="514" max="523" width="8.5546875" customWidth="1"/>
    <col min="769" max="769" width="21.44140625" customWidth="1"/>
    <col min="770" max="779" width="8.5546875" customWidth="1"/>
    <col min="1025" max="1025" width="21.44140625" customWidth="1"/>
    <col min="1026" max="1035" width="8.5546875" customWidth="1"/>
    <col min="1281" max="1281" width="21.44140625" customWidth="1"/>
    <col min="1282" max="1291" width="8.5546875" customWidth="1"/>
    <col min="1537" max="1537" width="21.44140625" customWidth="1"/>
    <col min="1538" max="1547" width="8.5546875" customWidth="1"/>
    <col min="1793" max="1793" width="21.44140625" customWidth="1"/>
    <col min="1794" max="1803" width="8.5546875" customWidth="1"/>
    <col min="2049" max="2049" width="21.44140625" customWidth="1"/>
    <col min="2050" max="2059" width="8.5546875" customWidth="1"/>
    <col min="2305" max="2305" width="21.44140625" customWidth="1"/>
    <col min="2306" max="2315" width="8.5546875" customWidth="1"/>
    <col min="2561" max="2561" width="21.44140625" customWidth="1"/>
    <col min="2562" max="2571" width="8.5546875" customWidth="1"/>
    <col min="2817" max="2817" width="21.44140625" customWidth="1"/>
    <col min="2818" max="2827" width="8.5546875" customWidth="1"/>
    <col min="3073" max="3073" width="21.44140625" customWidth="1"/>
    <col min="3074" max="3083" width="8.5546875" customWidth="1"/>
    <col min="3329" max="3329" width="21.44140625" customWidth="1"/>
    <col min="3330" max="3339" width="8.5546875" customWidth="1"/>
    <col min="3585" max="3585" width="21.44140625" customWidth="1"/>
    <col min="3586" max="3595" width="8.5546875" customWidth="1"/>
    <col min="3841" max="3841" width="21.44140625" customWidth="1"/>
    <col min="3842" max="3851" width="8.5546875" customWidth="1"/>
    <col min="4097" max="4097" width="21.44140625" customWidth="1"/>
    <col min="4098" max="4107" width="8.5546875" customWidth="1"/>
    <col min="4353" max="4353" width="21.44140625" customWidth="1"/>
    <col min="4354" max="4363" width="8.5546875" customWidth="1"/>
    <col min="4609" max="4609" width="21.44140625" customWidth="1"/>
    <col min="4610" max="4619" width="8.5546875" customWidth="1"/>
    <col min="4865" max="4865" width="21.44140625" customWidth="1"/>
    <col min="4866" max="4875" width="8.5546875" customWidth="1"/>
    <col min="5121" max="5121" width="21.44140625" customWidth="1"/>
    <col min="5122" max="5131" width="8.5546875" customWidth="1"/>
    <col min="5377" max="5377" width="21.44140625" customWidth="1"/>
    <col min="5378" max="5387" width="8.5546875" customWidth="1"/>
    <col min="5633" max="5633" width="21.44140625" customWidth="1"/>
    <col min="5634" max="5643" width="8.5546875" customWidth="1"/>
    <col min="5889" max="5889" width="21.44140625" customWidth="1"/>
    <col min="5890" max="5899" width="8.5546875" customWidth="1"/>
    <col min="6145" max="6145" width="21.44140625" customWidth="1"/>
    <col min="6146" max="6155" width="8.5546875" customWidth="1"/>
    <col min="6401" max="6401" width="21.44140625" customWidth="1"/>
    <col min="6402" max="6411" width="8.5546875" customWidth="1"/>
    <col min="6657" max="6657" width="21.44140625" customWidth="1"/>
    <col min="6658" max="6667" width="8.5546875" customWidth="1"/>
    <col min="6913" max="6913" width="21.44140625" customWidth="1"/>
    <col min="6914" max="6923" width="8.5546875" customWidth="1"/>
    <col min="7169" max="7169" width="21.44140625" customWidth="1"/>
    <col min="7170" max="7179" width="8.5546875" customWidth="1"/>
    <col min="7425" max="7425" width="21.44140625" customWidth="1"/>
    <col min="7426" max="7435" width="8.5546875" customWidth="1"/>
    <col min="7681" max="7681" width="21.44140625" customWidth="1"/>
    <col min="7682" max="7691" width="8.5546875" customWidth="1"/>
    <col min="7937" max="7937" width="21.44140625" customWidth="1"/>
    <col min="7938" max="7947" width="8.5546875" customWidth="1"/>
    <col min="8193" max="8193" width="21.44140625" customWidth="1"/>
    <col min="8194" max="8203" width="8.5546875" customWidth="1"/>
    <col min="8449" max="8449" width="21.44140625" customWidth="1"/>
    <col min="8450" max="8459" width="8.5546875" customWidth="1"/>
    <col min="8705" max="8705" width="21.44140625" customWidth="1"/>
    <col min="8706" max="8715" width="8.5546875" customWidth="1"/>
    <col min="8961" max="8961" width="21.44140625" customWidth="1"/>
    <col min="8962" max="8971" width="8.5546875" customWidth="1"/>
    <col min="9217" max="9217" width="21.44140625" customWidth="1"/>
    <col min="9218" max="9227" width="8.5546875" customWidth="1"/>
    <col min="9473" max="9473" width="21.44140625" customWidth="1"/>
    <col min="9474" max="9483" width="8.5546875" customWidth="1"/>
    <col min="9729" max="9729" width="21.44140625" customWidth="1"/>
    <col min="9730" max="9739" width="8.5546875" customWidth="1"/>
    <col min="9985" max="9985" width="21.44140625" customWidth="1"/>
    <col min="9986" max="9995" width="8.5546875" customWidth="1"/>
    <col min="10241" max="10241" width="21.44140625" customWidth="1"/>
    <col min="10242" max="10251" width="8.5546875" customWidth="1"/>
    <col min="10497" max="10497" width="21.44140625" customWidth="1"/>
    <col min="10498" max="10507" width="8.5546875" customWidth="1"/>
    <col min="10753" max="10753" width="21.44140625" customWidth="1"/>
    <col min="10754" max="10763" width="8.5546875" customWidth="1"/>
    <col min="11009" max="11009" width="21.44140625" customWidth="1"/>
    <col min="11010" max="11019" width="8.5546875" customWidth="1"/>
    <col min="11265" max="11265" width="21.44140625" customWidth="1"/>
    <col min="11266" max="11275" width="8.5546875" customWidth="1"/>
    <col min="11521" max="11521" width="21.44140625" customWidth="1"/>
    <col min="11522" max="11531" width="8.5546875" customWidth="1"/>
    <col min="11777" max="11777" width="21.44140625" customWidth="1"/>
    <col min="11778" max="11787" width="8.5546875" customWidth="1"/>
    <col min="12033" max="12033" width="21.44140625" customWidth="1"/>
    <col min="12034" max="12043" width="8.5546875" customWidth="1"/>
    <col min="12289" max="12289" width="21.44140625" customWidth="1"/>
    <col min="12290" max="12299" width="8.5546875" customWidth="1"/>
    <col min="12545" max="12545" width="21.44140625" customWidth="1"/>
    <col min="12546" max="12555" width="8.5546875" customWidth="1"/>
    <col min="12801" max="12801" width="21.44140625" customWidth="1"/>
    <col min="12802" max="12811" width="8.5546875" customWidth="1"/>
    <col min="13057" max="13057" width="21.44140625" customWidth="1"/>
    <col min="13058" max="13067" width="8.5546875" customWidth="1"/>
    <col min="13313" max="13313" width="21.44140625" customWidth="1"/>
    <col min="13314" max="13323" width="8.5546875" customWidth="1"/>
    <col min="13569" max="13569" width="21.44140625" customWidth="1"/>
    <col min="13570" max="13579" width="8.5546875" customWidth="1"/>
    <col min="13825" max="13825" width="21.44140625" customWidth="1"/>
    <col min="13826" max="13835" width="8.5546875" customWidth="1"/>
    <col min="14081" max="14081" width="21.44140625" customWidth="1"/>
    <col min="14082" max="14091" width="8.5546875" customWidth="1"/>
    <col min="14337" max="14337" width="21.44140625" customWidth="1"/>
    <col min="14338" max="14347" width="8.5546875" customWidth="1"/>
    <col min="14593" max="14593" width="21.44140625" customWidth="1"/>
    <col min="14594" max="14603" width="8.5546875" customWidth="1"/>
    <col min="14849" max="14849" width="21.44140625" customWidth="1"/>
    <col min="14850" max="14859" width="8.5546875" customWidth="1"/>
    <col min="15105" max="15105" width="21.44140625" customWidth="1"/>
    <col min="15106" max="15115" width="8.5546875" customWidth="1"/>
    <col min="15361" max="15361" width="21.44140625" customWidth="1"/>
    <col min="15362" max="15371" width="8.5546875" customWidth="1"/>
    <col min="15617" max="15617" width="21.44140625" customWidth="1"/>
    <col min="15618" max="15627" width="8.5546875" customWidth="1"/>
    <col min="15873" max="15873" width="21.44140625" customWidth="1"/>
    <col min="15874" max="15883" width="8.5546875" customWidth="1"/>
    <col min="16129" max="16129" width="21.44140625" customWidth="1"/>
    <col min="16130" max="16139" width="8.5546875" customWidth="1"/>
  </cols>
  <sheetData>
    <row r="2" spans="1:24" ht="15.75">
      <c r="A2" s="1" t="s">
        <v>74</v>
      </c>
    </row>
    <row r="3" spans="1:24" ht="13.5" customHeight="1"/>
    <row r="4" spans="1:24" ht="13.5" customHeight="1">
      <c r="A4" s="3" t="s">
        <v>1</v>
      </c>
      <c r="R4" s="24"/>
      <c r="S4" s="24"/>
      <c r="T4" s="24"/>
      <c r="U4" s="24"/>
      <c r="V4" s="24"/>
      <c r="W4" s="24"/>
      <c r="X4" s="24"/>
    </row>
    <row r="5" spans="1:24" ht="13.5" customHeight="1"/>
    <row r="6" spans="1:24" ht="13.5" customHeight="1">
      <c r="A6" s="4"/>
      <c r="B6" s="199" t="s">
        <v>2</v>
      </c>
      <c r="C6" s="197"/>
      <c r="D6" s="197" t="s">
        <v>3</v>
      </c>
      <c r="E6" s="198"/>
      <c r="F6" s="197" t="s">
        <v>4</v>
      </c>
      <c r="G6" s="198"/>
      <c r="H6" s="197" t="s">
        <v>5</v>
      </c>
      <c r="I6" s="197"/>
      <c r="J6" s="197" t="s">
        <v>6</v>
      </c>
      <c r="K6" s="197"/>
      <c r="L6" s="197" t="s">
        <v>7</v>
      </c>
      <c r="M6" s="197"/>
      <c r="N6" s="200" t="s">
        <v>8</v>
      </c>
      <c r="O6" s="200"/>
    </row>
    <row r="7" spans="1:24" ht="13.5" customHeight="1">
      <c r="A7" s="5"/>
      <c r="B7" s="6" t="s">
        <v>9</v>
      </c>
      <c r="C7" s="7" t="s">
        <v>10</v>
      </c>
      <c r="D7" s="7" t="s">
        <v>9</v>
      </c>
      <c r="E7" s="7" t="s">
        <v>10</v>
      </c>
      <c r="F7" s="7" t="s">
        <v>9</v>
      </c>
      <c r="G7" s="7" t="s">
        <v>10</v>
      </c>
      <c r="H7" s="7" t="s">
        <v>9</v>
      </c>
      <c r="I7" s="8" t="s">
        <v>10</v>
      </c>
      <c r="J7" s="7" t="s">
        <v>9</v>
      </c>
      <c r="K7" s="8" t="s">
        <v>10</v>
      </c>
      <c r="L7" s="7" t="s">
        <v>9</v>
      </c>
      <c r="M7" s="8" t="s">
        <v>10</v>
      </c>
      <c r="N7" s="7" t="s">
        <v>9</v>
      </c>
      <c r="O7" s="8" t="s">
        <v>10</v>
      </c>
      <c r="R7" s="24"/>
      <c r="S7" s="24"/>
      <c r="T7" s="24"/>
      <c r="U7" s="24"/>
      <c r="V7" s="24"/>
      <c r="W7" s="24"/>
      <c r="X7" s="24"/>
    </row>
    <row r="8" spans="1:24" ht="13.5" customHeight="1">
      <c r="A8" s="9" t="s">
        <v>11</v>
      </c>
      <c r="B8" s="10">
        <v>2486</v>
      </c>
      <c r="C8" s="11">
        <f>B8/B$13</f>
        <v>0.43446347430968191</v>
      </c>
      <c r="D8" s="10">
        <v>2857</v>
      </c>
      <c r="E8" s="11">
        <f>D8/D$13</f>
        <v>0.43307564044262542</v>
      </c>
      <c r="F8" s="10">
        <v>3232</v>
      </c>
      <c r="G8" s="11">
        <f>F8/F$13</f>
        <v>0.42066900950149683</v>
      </c>
      <c r="H8" s="10">
        <v>3387</v>
      </c>
      <c r="I8" s="11">
        <f>H8/H$13</f>
        <v>0.41660516605166054</v>
      </c>
      <c r="J8" s="10">
        <v>3213</v>
      </c>
      <c r="K8" s="11">
        <f>J8/J$13</f>
        <v>0.47097625329815301</v>
      </c>
      <c r="L8" s="10">
        <v>2889</v>
      </c>
      <c r="M8" s="11">
        <f>L8/L$13</f>
        <v>0.53460399703923023</v>
      </c>
      <c r="N8" s="10">
        <v>3621</v>
      </c>
      <c r="O8" s="11">
        <f>N8/N$13</f>
        <v>0.61897435897435893</v>
      </c>
      <c r="R8" s="24"/>
      <c r="S8" s="24"/>
      <c r="T8" s="24"/>
      <c r="U8" s="24"/>
      <c r="V8" s="24"/>
      <c r="W8" s="24"/>
      <c r="X8" s="24"/>
    </row>
    <row r="9" spans="1:24" ht="13.5" customHeight="1">
      <c r="A9" s="12" t="s">
        <v>12</v>
      </c>
      <c r="B9" s="10">
        <v>3006</v>
      </c>
      <c r="C9" s="11">
        <f t="shared" ref="C9:E12" si="0">B9/B$13</f>
        <v>0.52534078993358968</v>
      </c>
      <c r="D9" s="10">
        <v>3484</v>
      </c>
      <c r="E9" s="11">
        <f t="shared" si="0"/>
        <v>0.52811884189783231</v>
      </c>
      <c r="F9" s="10">
        <v>4165</v>
      </c>
      <c r="G9" s="11">
        <f>F9/F$13</f>
        <v>0.54210594819731872</v>
      </c>
      <c r="H9" s="10">
        <v>4339</v>
      </c>
      <c r="I9" s="11">
        <f>H9/H$13</f>
        <v>0.53370233702337022</v>
      </c>
      <c r="J9" s="10">
        <v>3281</v>
      </c>
      <c r="K9" s="11">
        <f>J9/J$13</f>
        <v>0.48094400469070653</v>
      </c>
      <c r="L9" s="10">
        <v>2195</v>
      </c>
      <c r="M9" s="11">
        <f>L9/L$13</f>
        <v>0.40618060695780905</v>
      </c>
      <c r="N9" s="10">
        <v>1857</v>
      </c>
      <c r="O9" s="11">
        <f>N9/N$13</f>
        <v>0.31743589743589745</v>
      </c>
    </row>
    <row r="10" spans="1:24" ht="13.5" customHeight="1">
      <c r="A10" s="12" t="s">
        <v>13</v>
      </c>
      <c r="B10" s="10">
        <v>36</v>
      </c>
      <c r="C10" s="11">
        <f t="shared" si="0"/>
        <v>6.2915064662705349E-3</v>
      </c>
      <c r="D10" s="10">
        <v>55</v>
      </c>
      <c r="E10" s="11">
        <f t="shared" si="0"/>
        <v>8.337122934667273E-3</v>
      </c>
      <c r="F10" s="10">
        <v>51</v>
      </c>
      <c r="G10" s="11">
        <f>F10/F$13</f>
        <v>6.6380320187426787E-3</v>
      </c>
      <c r="H10" s="10">
        <v>65</v>
      </c>
      <c r="I10" s="11">
        <f>H10/H$13</f>
        <v>7.9950799507995073E-3</v>
      </c>
      <c r="J10" s="10">
        <v>42</v>
      </c>
      <c r="K10" s="11">
        <f>J10/J$13</f>
        <v>6.156552330694811E-3</v>
      </c>
      <c r="L10" s="10">
        <v>34</v>
      </c>
      <c r="M10" s="11">
        <f>L10/L$13</f>
        <v>6.2916358253145817E-3</v>
      </c>
      <c r="N10" s="10">
        <v>23</v>
      </c>
      <c r="O10" s="11">
        <f>N10/N$13</f>
        <v>3.9316239316239321E-3</v>
      </c>
    </row>
    <row r="11" spans="1:24" ht="13.5" customHeight="1">
      <c r="A11" s="12" t="s">
        <v>14</v>
      </c>
      <c r="B11" s="10">
        <v>189</v>
      </c>
      <c r="C11" s="11">
        <f t="shared" si="0"/>
        <v>3.3030408947920309E-2</v>
      </c>
      <c r="D11" s="10">
        <v>191</v>
      </c>
      <c r="E11" s="11">
        <f t="shared" si="0"/>
        <v>2.8952554191299076E-2</v>
      </c>
      <c r="F11" s="10">
        <v>222</v>
      </c>
      <c r="G11" s="11">
        <f>F11/F$13</f>
        <v>2.8894962905115191E-2</v>
      </c>
      <c r="H11" s="10">
        <v>321</v>
      </c>
      <c r="I11" s="11">
        <f>H11/H$13</f>
        <v>3.9483394833948339E-2</v>
      </c>
      <c r="J11" s="10">
        <v>275</v>
      </c>
      <c r="K11" s="11">
        <f>J11/J$13</f>
        <v>4.0310759308120787E-2</v>
      </c>
      <c r="L11" s="10">
        <v>281</v>
      </c>
      <c r="M11" s="11">
        <f>L11/L$13</f>
        <v>5.1998519615099929E-2</v>
      </c>
      <c r="N11" s="10">
        <v>341</v>
      </c>
      <c r="O11" s="11">
        <f>N11/N$13</f>
        <v>5.8290598290598288E-2</v>
      </c>
    </row>
    <row r="12" spans="1:24" ht="13.5" customHeight="1" thickBot="1">
      <c r="A12" s="12" t="s">
        <v>15</v>
      </c>
      <c r="B12" s="10">
        <v>5</v>
      </c>
      <c r="C12" s="11">
        <f t="shared" si="0"/>
        <v>8.7382034253757424E-4</v>
      </c>
      <c r="D12" s="10">
        <v>10</v>
      </c>
      <c r="E12" s="11">
        <f t="shared" si="0"/>
        <v>1.5158405335758678E-3</v>
      </c>
      <c r="F12" s="10">
        <v>13</v>
      </c>
      <c r="G12" s="11">
        <f>F12/F$13</f>
        <v>1.6920473773265651E-3</v>
      </c>
      <c r="H12" s="10">
        <v>18</v>
      </c>
      <c r="I12" s="11">
        <f>H12/H$13</f>
        <v>2.2140221402214021E-3</v>
      </c>
      <c r="J12" s="10">
        <v>11</v>
      </c>
      <c r="K12" s="11">
        <f>J12/J$13</f>
        <v>1.6124303723248313E-3</v>
      </c>
      <c r="L12" s="10">
        <v>5</v>
      </c>
      <c r="M12" s="11">
        <f>L12/L$13</f>
        <v>9.2524056254626199E-4</v>
      </c>
      <c r="N12" s="10">
        <v>8</v>
      </c>
      <c r="O12" s="11">
        <f>N12/N$13</f>
        <v>1.3675213675213675E-3</v>
      </c>
    </row>
    <row r="13" spans="1:24" ht="13.5" customHeight="1" thickTop="1" thickBot="1">
      <c r="A13" s="13" t="s">
        <v>16</v>
      </c>
      <c r="B13" s="14">
        <f>SUM(B8:B12)</f>
        <v>5722</v>
      </c>
      <c r="C13" s="15"/>
      <c r="D13" s="14">
        <f>SUM(D8:D12)</f>
        <v>6597</v>
      </c>
      <c r="E13" s="15"/>
      <c r="F13" s="14">
        <f>SUM(F8:F12)</f>
        <v>7683</v>
      </c>
      <c r="G13" s="16"/>
      <c r="H13" s="14">
        <f>SUM(H8:H12)</f>
        <v>8130</v>
      </c>
      <c r="I13" s="16"/>
      <c r="J13" s="14">
        <f>SUM(J8:J12)</f>
        <v>6822</v>
      </c>
      <c r="K13" s="16"/>
      <c r="L13" s="14">
        <f>SUM(L8:L12)</f>
        <v>5404</v>
      </c>
      <c r="M13" s="16"/>
      <c r="N13" s="14">
        <f>SUM(N8:N12)</f>
        <v>5850</v>
      </c>
      <c r="O13" s="16"/>
    </row>
    <row r="14" spans="1:24" ht="13.5" customHeight="1" thickTop="1">
      <c r="M14" s="11"/>
    </row>
    <row r="15" spans="1:24" ht="13.5" customHeight="1">
      <c r="A15" s="23" t="s">
        <v>18</v>
      </c>
    </row>
    <row r="16" spans="1:24" ht="13.5" customHeight="1">
      <c r="A16" s="23"/>
    </row>
    <row r="17" spans="1:19" ht="13.5" customHeight="1"/>
    <row r="18" spans="1:19" ht="13.5" customHeight="1">
      <c r="A18" s="3" t="s">
        <v>20</v>
      </c>
    </row>
    <row r="19" spans="1:19" ht="13.5" customHeight="1"/>
    <row r="20" spans="1:19" ht="13.5" customHeight="1">
      <c r="B20" s="26" t="s">
        <v>2</v>
      </c>
      <c r="C20" s="26"/>
      <c r="D20" s="91" t="s">
        <v>3</v>
      </c>
      <c r="E20" s="26"/>
      <c r="F20" s="201" t="s">
        <v>4</v>
      </c>
      <c r="G20" s="201"/>
      <c r="H20" s="201" t="s">
        <v>5</v>
      </c>
      <c r="I20" s="201"/>
      <c r="J20" s="201" t="s">
        <v>6</v>
      </c>
      <c r="K20" s="202"/>
      <c r="L20" s="201" t="s">
        <v>7</v>
      </c>
      <c r="M20" s="202"/>
      <c r="N20" s="201" t="s">
        <v>8</v>
      </c>
      <c r="O20" s="202"/>
      <c r="P20" s="24"/>
      <c r="Q20" s="24"/>
    </row>
    <row r="21" spans="1:19" ht="13.5" customHeight="1">
      <c r="B21" s="27" t="s">
        <v>21</v>
      </c>
      <c r="C21" s="27" t="s">
        <v>10</v>
      </c>
      <c r="D21" s="27" t="s">
        <v>21</v>
      </c>
      <c r="E21" s="27" t="s">
        <v>10</v>
      </c>
      <c r="F21" s="27" t="s">
        <v>21</v>
      </c>
      <c r="G21" s="27" t="s">
        <v>10</v>
      </c>
      <c r="H21" s="27" t="s">
        <v>21</v>
      </c>
      <c r="I21" s="27" t="s">
        <v>10</v>
      </c>
      <c r="J21" s="27" t="s">
        <v>21</v>
      </c>
      <c r="K21" s="27" t="s">
        <v>10</v>
      </c>
      <c r="L21" s="27" t="s">
        <v>21</v>
      </c>
      <c r="M21" s="27" t="s">
        <v>10</v>
      </c>
      <c r="N21" s="27" t="s">
        <v>21</v>
      </c>
      <c r="O21" s="27" t="s">
        <v>10</v>
      </c>
      <c r="R21" s="24"/>
      <c r="S21" s="24"/>
    </row>
    <row r="22" spans="1:19" ht="13.5" customHeight="1">
      <c r="A22" s="28" t="s">
        <v>22</v>
      </c>
      <c r="B22" s="29">
        <v>2021</v>
      </c>
      <c r="C22" s="25">
        <f>B22/B$24</f>
        <v>0.57693405652298035</v>
      </c>
      <c r="D22" s="29">
        <v>2018</v>
      </c>
      <c r="E22" s="25">
        <f>D22/D$24</f>
        <v>0.57739628040057223</v>
      </c>
      <c r="F22" s="29">
        <v>2270</v>
      </c>
      <c r="G22" s="25">
        <f>F22/F$24</f>
        <v>0.59439643885833993</v>
      </c>
      <c r="H22" s="29">
        <v>2465</v>
      </c>
      <c r="I22" s="25">
        <f>H22/H$24</f>
        <v>0.58578897338403046</v>
      </c>
      <c r="J22" s="29">
        <v>2414</v>
      </c>
      <c r="K22" s="25">
        <f>J22/J$24</f>
        <v>0.62474120082815732</v>
      </c>
      <c r="L22" s="29">
        <v>2333</v>
      </c>
      <c r="M22" s="25">
        <f>L22/L$24</f>
        <v>0.6319068255687974</v>
      </c>
      <c r="N22" s="29">
        <v>2348</v>
      </c>
      <c r="O22" s="25">
        <f>N22/N$24</f>
        <v>0.60344384476998203</v>
      </c>
      <c r="R22" s="24"/>
      <c r="S22" s="24"/>
    </row>
    <row r="23" spans="1:19" ht="13.5" customHeight="1" thickBot="1">
      <c r="A23" s="30" t="s">
        <v>23</v>
      </c>
      <c r="B23" s="29">
        <v>1482</v>
      </c>
      <c r="C23" s="25">
        <f>B23/B$24</f>
        <v>0.4230659434770197</v>
      </c>
      <c r="D23" s="29">
        <v>1477</v>
      </c>
      <c r="E23" s="25">
        <f>D23/D$24</f>
        <v>0.42260371959942777</v>
      </c>
      <c r="F23" s="29">
        <v>1549</v>
      </c>
      <c r="G23" s="25">
        <f>F23/F$24</f>
        <v>0.40560356114166013</v>
      </c>
      <c r="H23" s="29">
        <v>1743</v>
      </c>
      <c r="I23" s="25">
        <f>H23/H$24</f>
        <v>0.41421102661596959</v>
      </c>
      <c r="J23" s="29">
        <v>1450</v>
      </c>
      <c r="K23" s="25">
        <f>J23/J$24</f>
        <v>0.37525879917184263</v>
      </c>
      <c r="L23" s="29">
        <v>1359</v>
      </c>
      <c r="M23" s="25">
        <f>L23/L$24</f>
        <v>0.3680931744312026</v>
      </c>
      <c r="N23" s="29">
        <v>1543</v>
      </c>
      <c r="O23" s="25">
        <f>N23/N$24</f>
        <v>0.39655615523001797</v>
      </c>
    </row>
    <row r="24" spans="1:19" ht="13.5" customHeight="1" thickTop="1" thickBot="1">
      <c r="A24" s="31" t="s">
        <v>16</v>
      </c>
      <c r="B24" s="32">
        <f>SUM(B22:B23)</f>
        <v>3503</v>
      </c>
      <c r="C24" s="33"/>
      <c r="D24" s="32">
        <f>SUM(D22:D23)</f>
        <v>3495</v>
      </c>
      <c r="E24" s="79"/>
      <c r="F24" s="32">
        <f>SUM(F22:F23)</f>
        <v>3819</v>
      </c>
      <c r="G24" s="79"/>
      <c r="H24" s="32">
        <f>SUM(H22:H23)</f>
        <v>4208</v>
      </c>
      <c r="I24" s="79"/>
      <c r="J24" s="32">
        <f>SUM(J22:J23)</f>
        <v>3864</v>
      </c>
      <c r="K24" s="79"/>
      <c r="L24" s="32">
        <f>SUM(L22:L23)</f>
        <v>3692</v>
      </c>
      <c r="M24" s="79"/>
      <c r="N24" s="32">
        <f>SUM(N22:N23)</f>
        <v>3891</v>
      </c>
      <c r="O24" s="79"/>
    </row>
    <row r="25" spans="1:19" ht="13.5" customHeight="1" thickTop="1">
      <c r="A25" s="34"/>
      <c r="B25" s="21"/>
      <c r="C25" s="22"/>
      <c r="D25" s="21"/>
      <c r="E25" s="22"/>
      <c r="F25" s="22"/>
      <c r="G25" s="22"/>
      <c r="M25" s="35"/>
      <c r="N25" s="35"/>
    </row>
    <row r="26" spans="1:19" ht="13.5" customHeight="1">
      <c r="J26" s="35"/>
      <c r="L26" s="35"/>
      <c r="N26" s="35"/>
      <c r="P26" s="24"/>
      <c r="Q26" s="24"/>
    </row>
    <row r="27" spans="1:19" ht="13.5" customHeight="1">
      <c r="A27" s="3" t="s">
        <v>24</v>
      </c>
      <c r="P27" s="24"/>
      <c r="Q27" s="24"/>
    </row>
    <row r="28" spans="1:19" ht="13.5" customHeight="1">
      <c r="A28" s="3"/>
      <c r="P28" s="24"/>
      <c r="Q28" s="24"/>
    </row>
    <row r="29" spans="1:19" ht="13.5" customHeight="1">
      <c r="A29" s="36"/>
      <c r="B29" s="26" t="s">
        <v>2</v>
      </c>
      <c r="C29" s="26"/>
      <c r="D29" s="26" t="s">
        <v>3</v>
      </c>
      <c r="E29" s="26"/>
      <c r="F29" s="196" t="s">
        <v>4</v>
      </c>
      <c r="G29" s="196"/>
      <c r="H29" s="196" t="s">
        <v>5</v>
      </c>
      <c r="I29" s="196"/>
      <c r="J29" s="201" t="s">
        <v>6</v>
      </c>
      <c r="K29" s="202"/>
      <c r="L29" s="201" t="s">
        <v>7</v>
      </c>
      <c r="M29" s="202"/>
      <c r="N29" s="201" t="s">
        <v>8</v>
      </c>
      <c r="O29" s="202"/>
    </row>
    <row r="30" spans="1:19" ht="13.5" customHeight="1">
      <c r="A30" s="36"/>
      <c r="B30" s="27" t="s">
        <v>21</v>
      </c>
      <c r="C30" s="27" t="s">
        <v>10</v>
      </c>
      <c r="D30" s="27" t="s">
        <v>21</v>
      </c>
      <c r="E30" s="27" t="s">
        <v>10</v>
      </c>
      <c r="F30" s="27" t="s">
        <v>21</v>
      </c>
      <c r="G30" s="27" t="s">
        <v>10</v>
      </c>
      <c r="H30" s="27" t="s">
        <v>21</v>
      </c>
      <c r="I30" s="27" t="s">
        <v>10</v>
      </c>
      <c r="J30" s="27" t="s">
        <v>21</v>
      </c>
      <c r="K30" s="27" t="s">
        <v>10</v>
      </c>
      <c r="L30" s="27" t="s">
        <v>21</v>
      </c>
      <c r="M30" s="27" t="s">
        <v>10</v>
      </c>
      <c r="N30" s="27" t="s">
        <v>21</v>
      </c>
      <c r="O30" s="27" t="s">
        <v>10</v>
      </c>
    </row>
    <row r="31" spans="1:19" ht="39" customHeight="1">
      <c r="A31" s="37" t="s">
        <v>25</v>
      </c>
      <c r="B31" s="29">
        <v>795</v>
      </c>
      <c r="C31" s="38">
        <f t="shared" ref="C31:C41" si="1">B31/B$42</f>
        <v>0.22694833000285469</v>
      </c>
      <c r="D31" s="29">
        <v>787</v>
      </c>
      <c r="E31" s="38">
        <f t="shared" ref="E31:E41" si="2">D31/D$42</f>
        <v>0.22517882689556509</v>
      </c>
      <c r="F31" s="29">
        <v>740</v>
      </c>
      <c r="G31" s="38">
        <f t="shared" ref="G31:I41" si="3">F31/F$42</f>
        <v>0.1937680020947892</v>
      </c>
      <c r="H31" s="29">
        <v>776</v>
      </c>
      <c r="I31" s="38">
        <f t="shared" si="3"/>
        <v>0.18441064638783269</v>
      </c>
      <c r="J31" s="29">
        <v>626</v>
      </c>
      <c r="K31" s="38">
        <f t="shared" ref="K31:K41" si="4">J31/J$42</f>
        <v>0.16200828157349897</v>
      </c>
      <c r="L31" s="29">
        <v>506</v>
      </c>
      <c r="M31" s="38">
        <f t="shared" ref="M31:M41" si="5">L31/L$42</f>
        <v>0.13705308775731312</v>
      </c>
      <c r="N31" s="29">
        <v>508</v>
      </c>
      <c r="O31" s="38">
        <f t="shared" ref="O31:O41" si="6">N31/N$42</f>
        <v>0.13055769725006425</v>
      </c>
    </row>
    <row r="32" spans="1:19" ht="13.5" customHeight="1">
      <c r="A32" s="39" t="s">
        <v>26</v>
      </c>
      <c r="B32" s="40">
        <v>494</v>
      </c>
      <c r="C32" s="41">
        <f t="shared" si="1"/>
        <v>0.14102198115900658</v>
      </c>
      <c r="D32" s="40">
        <v>474</v>
      </c>
      <c r="E32" s="41">
        <f t="shared" si="2"/>
        <v>0.13562231759656651</v>
      </c>
      <c r="F32" s="40">
        <v>488</v>
      </c>
      <c r="G32" s="41">
        <f t="shared" si="3"/>
        <v>0.1277821419219691</v>
      </c>
      <c r="H32" s="40">
        <v>549</v>
      </c>
      <c r="I32" s="41">
        <f t="shared" si="3"/>
        <v>0.13046577946768062</v>
      </c>
      <c r="J32" s="40">
        <v>448</v>
      </c>
      <c r="K32" s="41">
        <f t="shared" si="4"/>
        <v>0.11594202898550725</v>
      </c>
      <c r="L32" s="40">
        <v>357</v>
      </c>
      <c r="M32" s="41">
        <f t="shared" si="5"/>
        <v>9.6695557963163592E-2</v>
      </c>
      <c r="N32" s="40">
        <v>386</v>
      </c>
      <c r="O32" s="41">
        <f t="shared" si="6"/>
        <v>9.9203289642765355E-2</v>
      </c>
    </row>
    <row r="33" spans="1:20" ht="13.5" customHeight="1">
      <c r="A33" s="36" t="s">
        <v>27</v>
      </c>
      <c r="B33" s="43">
        <v>5</v>
      </c>
      <c r="C33" s="38">
        <f t="shared" si="1"/>
        <v>1.4273479874393378E-3</v>
      </c>
      <c r="D33" s="43">
        <v>0</v>
      </c>
      <c r="E33" s="38">
        <f t="shared" si="2"/>
        <v>0</v>
      </c>
      <c r="F33" s="43">
        <v>14</v>
      </c>
      <c r="G33" s="38">
        <f t="shared" si="3"/>
        <v>3.6658811207122281E-3</v>
      </c>
      <c r="H33" s="43">
        <v>9</v>
      </c>
      <c r="I33" s="38">
        <f t="shared" si="3"/>
        <v>2.1387832699619773E-3</v>
      </c>
      <c r="J33" s="43">
        <v>12</v>
      </c>
      <c r="K33" s="38">
        <f t="shared" si="4"/>
        <v>3.105590062111801E-3</v>
      </c>
      <c r="L33" s="43">
        <v>7</v>
      </c>
      <c r="M33" s="38">
        <f t="shared" si="5"/>
        <v>1.895991332611051E-3</v>
      </c>
      <c r="N33" s="43">
        <v>10</v>
      </c>
      <c r="O33" s="38">
        <f t="shared" si="6"/>
        <v>2.5700334104343356E-3</v>
      </c>
    </row>
    <row r="34" spans="1:20" ht="13.5" customHeight="1">
      <c r="A34" s="36" t="s">
        <v>28</v>
      </c>
      <c r="B34" s="43">
        <v>99</v>
      </c>
      <c r="C34" s="38">
        <f t="shared" si="1"/>
        <v>2.8261490151298887E-2</v>
      </c>
      <c r="D34" s="43">
        <v>64</v>
      </c>
      <c r="E34" s="38">
        <f t="shared" si="2"/>
        <v>1.8311874105865523E-2</v>
      </c>
      <c r="F34" s="43">
        <v>62</v>
      </c>
      <c r="G34" s="38">
        <f t="shared" si="3"/>
        <v>1.6234616391725583E-2</v>
      </c>
      <c r="H34" s="43">
        <v>72</v>
      </c>
      <c r="I34" s="38">
        <f t="shared" si="3"/>
        <v>1.7110266159695818E-2</v>
      </c>
      <c r="J34" s="43">
        <v>45</v>
      </c>
      <c r="K34" s="38">
        <f t="shared" si="4"/>
        <v>1.1645962732919254E-2</v>
      </c>
      <c r="L34" s="43">
        <v>35</v>
      </c>
      <c r="M34" s="38">
        <f t="shared" si="5"/>
        <v>9.4799566630552543E-3</v>
      </c>
      <c r="N34" s="43">
        <v>38</v>
      </c>
      <c r="O34" s="38">
        <f t="shared" si="6"/>
        <v>9.7661269596504754E-3</v>
      </c>
      <c r="S34" s="24"/>
      <c r="T34" s="24"/>
    </row>
    <row r="35" spans="1:20" ht="13.5" customHeight="1">
      <c r="A35" s="36" t="s">
        <v>29</v>
      </c>
      <c r="B35" s="43">
        <v>539</v>
      </c>
      <c r="C35" s="38">
        <f t="shared" si="1"/>
        <v>0.1538681130459606</v>
      </c>
      <c r="D35" s="43">
        <v>575</v>
      </c>
      <c r="E35" s="38">
        <f t="shared" si="2"/>
        <v>0.16452074391988555</v>
      </c>
      <c r="F35" s="43">
        <v>691</v>
      </c>
      <c r="G35" s="38">
        <f t="shared" si="3"/>
        <v>0.18093741817229642</v>
      </c>
      <c r="H35" s="43">
        <v>838</v>
      </c>
      <c r="I35" s="38">
        <f t="shared" si="3"/>
        <v>0.1991444866920152</v>
      </c>
      <c r="J35" s="43">
        <v>733</v>
      </c>
      <c r="K35" s="38">
        <f t="shared" si="4"/>
        <v>0.18969979296066253</v>
      </c>
      <c r="L35" s="43">
        <v>763</v>
      </c>
      <c r="M35" s="38">
        <f t="shared" si="5"/>
        <v>0.20666305525460454</v>
      </c>
      <c r="N35" s="43">
        <v>930</v>
      </c>
      <c r="O35" s="38">
        <f t="shared" si="6"/>
        <v>0.2390131071703932</v>
      </c>
      <c r="P35" s="35"/>
    </row>
    <row r="36" spans="1:20" ht="13.5" customHeight="1" thickBot="1">
      <c r="A36" s="36" t="s">
        <v>30</v>
      </c>
      <c r="B36" s="43">
        <v>44</v>
      </c>
      <c r="C36" s="38">
        <f t="shared" si="1"/>
        <v>1.2560662289466172E-2</v>
      </c>
      <c r="D36" s="43">
        <v>51</v>
      </c>
      <c r="E36" s="38">
        <f t="shared" si="2"/>
        <v>1.4592274678111588E-2</v>
      </c>
      <c r="F36" s="43">
        <v>42</v>
      </c>
      <c r="G36" s="38">
        <f t="shared" si="3"/>
        <v>1.0997643362136685E-2</v>
      </c>
      <c r="H36" s="43">
        <v>48</v>
      </c>
      <c r="I36" s="38">
        <f t="shared" si="3"/>
        <v>1.1406844106463879E-2</v>
      </c>
      <c r="J36" s="43">
        <v>34</v>
      </c>
      <c r="K36" s="38">
        <f t="shared" si="4"/>
        <v>8.7991718426501039E-3</v>
      </c>
      <c r="L36" s="43">
        <v>48</v>
      </c>
      <c r="M36" s="38">
        <f t="shared" si="5"/>
        <v>1.3001083423618635E-2</v>
      </c>
      <c r="N36" s="43">
        <v>57</v>
      </c>
      <c r="O36" s="38">
        <f t="shared" si="6"/>
        <v>1.4649190439475714E-2</v>
      </c>
    </row>
    <row r="37" spans="1:20" ht="13.5" customHeight="1" thickTop="1" thickBot="1">
      <c r="A37" s="44" t="s">
        <v>31</v>
      </c>
      <c r="B37" s="32">
        <f>SUM(B31:B36)-B32</f>
        <v>1482</v>
      </c>
      <c r="C37" s="45">
        <f t="shared" si="1"/>
        <v>0.4230659434770197</v>
      </c>
      <c r="D37" s="32">
        <f>SUM(D31:D36)-D32</f>
        <v>1477</v>
      </c>
      <c r="E37" s="45">
        <f t="shared" si="2"/>
        <v>0.42260371959942777</v>
      </c>
      <c r="F37" s="32">
        <f>SUM(F31:F36)-F32</f>
        <v>1549</v>
      </c>
      <c r="G37" s="45">
        <f t="shared" si="3"/>
        <v>0.40560356114166013</v>
      </c>
      <c r="H37" s="32">
        <f>SUM(H31:H36)-H32</f>
        <v>1743</v>
      </c>
      <c r="I37" s="45">
        <f t="shared" si="3"/>
        <v>0.41421102661596959</v>
      </c>
      <c r="J37" s="32">
        <f>SUM(J31:J36)-J32</f>
        <v>1450</v>
      </c>
      <c r="K37" s="45">
        <f t="shared" si="4"/>
        <v>0.37525879917184263</v>
      </c>
      <c r="L37" s="32">
        <f>SUM(L31:L36)-L32</f>
        <v>1359</v>
      </c>
      <c r="M37" s="45">
        <f t="shared" si="5"/>
        <v>0.3680931744312026</v>
      </c>
      <c r="N37" s="32">
        <f>SUM(N31:N36)-N32</f>
        <v>1543</v>
      </c>
      <c r="O37" s="45">
        <f t="shared" si="6"/>
        <v>0.39655615523001797</v>
      </c>
    </row>
    <row r="38" spans="1:20" ht="13.5" customHeight="1" thickTop="1">
      <c r="A38" s="46" t="s">
        <v>32</v>
      </c>
      <c r="B38" s="43">
        <v>1235</v>
      </c>
      <c r="C38" s="38">
        <f t="shared" si="1"/>
        <v>0.35255495289751643</v>
      </c>
      <c r="D38" s="43">
        <v>1230</v>
      </c>
      <c r="E38" s="38">
        <f t="shared" si="2"/>
        <v>0.35193133047210301</v>
      </c>
      <c r="F38" s="43">
        <v>1409</v>
      </c>
      <c r="G38" s="38">
        <f t="shared" si="3"/>
        <v>0.36894474993453785</v>
      </c>
      <c r="H38" s="43">
        <v>1503</v>
      </c>
      <c r="I38" s="38">
        <f t="shared" si="3"/>
        <v>0.35717680608365021</v>
      </c>
      <c r="J38" s="43">
        <v>1542</v>
      </c>
      <c r="K38" s="38">
        <f t="shared" si="4"/>
        <v>0.39906832298136646</v>
      </c>
      <c r="L38" s="43">
        <v>1465</v>
      </c>
      <c r="M38" s="38">
        <f t="shared" si="5"/>
        <v>0.3968039003250271</v>
      </c>
      <c r="N38" s="43">
        <v>1397</v>
      </c>
      <c r="O38" s="38">
        <f t="shared" si="6"/>
        <v>0.35903366743767667</v>
      </c>
      <c r="P38" s="35"/>
    </row>
    <row r="39" spans="1:20" ht="13.5" customHeight="1">
      <c r="A39" s="46" t="s">
        <v>33</v>
      </c>
      <c r="B39" s="43">
        <v>786</v>
      </c>
      <c r="C39" s="38">
        <f t="shared" si="1"/>
        <v>0.2243791036254639</v>
      </c>
      <c r="D39" s="43">
        <v>788</v>
      </c>
      <c r="E39" s="38">
        <f t="shared" si="2"/>
        <v>0.22546494992846924</v>
      </c>
      <c r="F39" s="43">
        <v>858</v>
      </c>
      <c r="G39" s="38">
        <f t="shared" si="3"/>
        <v>0.22466614296936371</v>
      </c>
      <c r="H39" s="43">
        <v>961</v>
      </c>
      <c r="I39" s="38">
        <f t="shared" si="3"/>
        <v>0.22837452471482889</v>
      </c>
      <c r="J39" s="43">
        <v>871</v>
      </c>
      <c r="K39" s="38">
        <f t="shared" si="4"/>
        <v>0.22541407867494825</v>
      </c>
      <c r="L39" s="43">
        <v>868</v>
      </c>
      <c r="M39" s="38">
        <f t="shared" si="5"/>
        <v>0.23510292524377033</v>
      </c>
      <c r="N39" s="43">
        <v>951</v>
      </c>
      <c r="O39" s="38">
        <f t="shared" si="6"/>
        <v>0.24441017733230533</v>
      </c>
    </row>
    <row r="40" spans="1:20" ht="13.5" customHeight="1" thickBot="1">
      <c r="A40" s="46" t="s">
        <v>34</v>
      </c>
      <c r="B40" s="43">
        <v>0</v>
      </c>
      <c r="C40" s="38">
        <f t="shared" si="1"/>
        <v>0</v>
      </c>
      <c r="D40" s="43">
        <v>0</v>
      </c>
      <c r="E40" s="38">
        <f t="shared" si="2"/>
        <v>0</v>
      </c>
      <c r="F40" s="43">
        <v>3</v>
      </c>
      <c r="G40" s="38">
        <f t="shared" si="3"/>
        <v>7.855459544383347E-4</v>
      </c>
      <c r="H40" s="43">
        <v>1</v>
      </c>
      <c r="I40" s="38">
        <f t="shared" si="3"/>
        <v>2.376425855513308E-4</v>
      </c>
      <c r="J40" s="43">
        <v>1</v>
      </c>
      <c r="K40" s="38">
        <f t="shared" si="4"/>
        <v>2.5879917184265012E-4</v>
      </c>
      <c r="L40" s="43">
        <v>0</v>
      </c>
      <c r="M40" s="38">
        <f t="shared" si="5"/>
        <v>0</v>
      </c>
      <c r="N40" s="43">
        <v>0</v>
      </c>
      <c r="O40" s="38">
        <f t="shared" si="6"/>
        <v>0</v>
      </c>
    </row>
    <row r="41" spans="1:20" ht="13.5" customHeight="1" thickTop="1" thickBot="1">
      <c r="A41" s="44" t="s">
        <v>22</v>
      </c>
      <c r="B41" s="32">
        <f>SUM(B38:B40)</f>
        <v>2021</v>
      </c>
      <c r="C41" s="45">
        <f t="shared" si="1"/>
        <v>0.57693405652298035</v>
      </c>
      <c r="D41" s="32">
        <f>SUM(D38:D40)</f>
        <v>2018</v>
      </c>
      <c r="E41" s="45">
        <f t="shared" si="2"/>
        <v>0.57739628040057223</v>
      </c>
      <c r="F41" s="32">
        <f>SUM(F38:F40)</f>
        <v>2270</v>
      </c>
      <c r="G41" s="45">
        <f t="shared" si="3"/>
        <v>0.59439643885833993</v>
      </c>
      <c r="H41" s="32">
        <f>SUM(H38:H40)</f>
        <v>2465</v>
      </c>
      <c r="I41" s="45">
        <f t="shared" si="3"/>
        <v>0.58578897338403046</v>
      </c>
      <c r="J41" s="32">
        <f>SUM(J38:J40)</f>
        <v>2414</v>
      </c>
      <c r="K41" s="45">
        <f t="shared" si="4"/>
        <v>0.62474120082815732</v>
      </c>
      <c r="L41" s="32">
        <f>SUM(L38:L40)</f>
        <v>2333</v>
      </c>
      <c r="M41" s="45">
        <f t="shared" si="5"/>
        <v>0.6319068255687974</v>
      </c>
      <c r="N41" s="32">
        <f>SUM(N38:N40)</f>
        <v>2348</v>
      </c>
      <c r="O41" s="45">
        <f t="shared" si="6"/>
        <v>0.60344384476998203</v>
      </c>
    </row>
    <row r="42" spans="1:20" ht="13.5" customHeight="1" thickTop="1" thickBot="1">
      <c r="A42" s="48" t="s">
        <v>35</v>
      </c>
      <c r="B42" s="32">
        <f>B37+B41</f>
        <v>3503</v>
      </c>
      <c r="C42" s="81"/>
      <c r="D42" s="32">
        <f>D37+D41</f>
        <v>3495</v>
      </c>
      <c r="E42" s="33"/>
      <c r="F42" s="32">
        <f>F37+F41</f>
        <v>3819</v>
      </c>
      <c r="G42" s="33"/>
      <c r="H42" s="32">
        <f>H37+H41</f>
        <v>4208</v>
      </c>
      <c r="I42" s="33"/>
      <c r="J42" s="32">
        <f>J37+J41</f>
        <v>3864</v>
      </c>
      <c r="K42" s="33"/>
      <c r="L42" s="32">
        <f>L37+L41</f>
        <v>3692</v>
      </c>
      <c r="M42" s="33"/>
      <c r="N42" s="32">
        <f>N37+N41</f>
        <v>3891</v>
      </c>
      <c r="O42" s="33"/>
    </row>
    <row r="43" spans="1:20" ht="13.5" customHeight="1" thickTop="1">
      <c r="A43"/>
      <c r="B43"/>
      <c r="C43"/>
      <c r="D43"/>
      <c r="E43"/>
    </row>
    <row r="44" spans="1:20" ht="13.5" customHeight="1">
      <c r="B44" s="94"/>
      <c r="C44" s="5"/>
      <c r="D44" s="94"/>
      <c r="E44" s="5"/>
      <c r="F44" s="94"/>
      <c r="G44" s="5"/>
      <c r="H44" s="94"/>
      <c r="I44" s="82"/>
      <c r="J44" s="94"/>
      <c r="K44" s="82"/>
      <c r="L44" s="94"/>
      <c r="M44" s="82"/>
      <c r="N44" s="94"/>
      <c r="O44" s="82"/>
    </row>
    <row r="45" spans="1:20" ht="13.5" customHeight="1">
      <c r="A45" s="3" t="s">
        <v>70</v>
      </c>
      <c r="B45" s="5"/>
      <c r="C45" s="5"/>
      <c r="D45" s="5"/>
      <c r="E45" s="5"/>
      <c r="F45" s="5"/>
      <c r="G45" s="5"/>
      <c r="H45" s="82"/>
      <c r="I45" s="82"/>
      <c r="J45" s="82"/>
      <c r="K45" s="82"/>
      <c r="L45" s="95"/>
      <c r="M45" s="82"/>
      <c r="N45" s="82"/>
      <c r="O45" s="82"/>
    </row>
    <row r="46" spans="1:20" ht="13.5" customHeight="1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20" ht="13.5" customHeight="1">
      <c r="B47" s="26" t="s">
        <v>2</v>
      </c>
      <c r="C47" s="26"/>
      <c r="D47" s="26" t="s">
        <v>3</v>
      </c>
      <c r="E47" s="26"/>
      <c r="F47" s="196" t="s">
        <v>4</v>
      </c>
      <c r="G47" s="196"/>
      <c r="H47" s="196" t="s">
        <v>5</v>
      </c>
      <c r="I47" s="196"/>
      <c r="J47" s="201" t="s">
        <v>6</v>
      </c>
      <c r="K47" s="202"/>
      <c r="L47" s="201" t="s">
        <v>7</v>
      </c>
      <c r="M47" s="202"/>
      <c r="N47" s="201" t="s">
        <v>8</v>
      </c>
      <c r="O47" s="202"/>
    </row>
    <row r="48" spans="1:20" ht="13.5" customHeight="1">
      <c r="B48" s="27" t="s">
        <v>21</v>
      </c>
      <c r="C48" s="27" t="s">
        <v>10</v>
      </c>
      <c r="D48" s="27" t="s">
        <v>21</v>
      </c>
      <c r="E48" s="27" t="s">
        <v>10</v>
      </c>
      <c r="F48" s="27" t="s">
        <v>21</v>
      </c>
      <c r="G48" s="27" t="s">
        <v>10</v>
      </c>
      <c r="H48" s="27" t="s">
        <v>21</v>
      </c>
      <c r="I48" s="27" t="s">
        <v>10</v>
      </c>
      <c r="J48" s="27" t="s">
        <v>21</v>
      </c>
      <c r="K48" s="27" t="s">
        <v>10</v>
      </c>
      <c r="L48" s="27" t="s">
        <v>21</v>
      </c>
      <c r="M48" s="27" t="s">
        <v>10</v>
      </c>
      <c r="N48" s="27" t="s">
        <v>21</v>
      </c>
      <c r="O48" s="27" t="s">
        <v>10</v>
      </c>
      <c r="Q48" s="84"/>
      <c r="R48" s="84"/>
      <c r="S48" s="84"/>
    </row>
    <row r="49" spans="1:19" ht="13.5" customHeight="1">
      <c r="A49" s="28" t="s">
        <v>41</v>
      </c>
      <c r="B49" s="29">
        <v>128</v>
      </c>
      <c r="C49" s="25">
        <f t="shared" ref="C49:C60" si="7">B49/B$61</f>
        <v>8.6369770580296892E-2</v>
      </c>
      <c r="D49" s="29">
        <v>111</v>
      </c>
      <c r="E49" s="25">
        <f t="shared" ref="E49:E60" si="8">D49/D$61</f>
        <v>7.5152335815842922E-2</v>
      </c>
      <c r="F49" s="29">
        <v>114</v>
      </c>
      <c r="G49" s="25">
        <f t="shared" ref="G49:I60" si="9">F49/F$61</f>
        <v>7.3595868302130413E-2</v>
      </c>
      <c r="H49" s="29">
        <v>101</v>
      </c>
      <c r="I49" s="25">
        <f t="shared" si="9"/>
        <v>5.7946069994262765E-2</v>
      </c>
      <c r="J49" s="29">
        <v>61</v>
      </c>
      <c r="K49" s="25">
        <f t="shared" ref="K49:K60" si="10">J49/J$61</f>
        <v>4.2068965517241382E-2</v>
      </c>
      <c r="L49" s="29">
        <v>59</v>
      </c>
      <c r="M49" s="25">
        <f t="shared" ref="M49:M60" si="11">L49/L$61</f>
        <v>4.341427520235467E-2</v>
      </c>
      <c r="N49" s="29">
        <v>166</v>
      </c>
      <c r="O49" s="25">
        <f t="shared" ref="O49:O60" si="12">N49/N$61</f>
        <v>0.10758263123784835</v>
      </c>
    </row>
    <row r="50" spans="1:19" ht="13.5" customHeight="1">
      <c r="A50" s="30" t="s">
        <v>42</v>
      </c>
      <c r="B50" s="29">
        <v>9</v>
      </c>
      <c r="C50" s="25">
        <f t="shared" si="7"/>
        <v>6.0728744939271256E-3</v>
      </c>
      <c r="D50" s="29">
        <v>23</v>
      </c>
      <c r="E50" s="25">
        <f t="shared" si="8"/>
        <v>1.5572105619498984E-2</v>
      </c>
      <c r="F50" s="29">
        <v>15</v>
      </c>
      <c r="G50" s="25">
        <f t="shared" si="9"/>
        <v>9.6836668818592632E-3</v>
      </c>
      <c r="H50" s="29">
        <v>14</v>
      </c>
      <c r="I50" s="25">
        <f t="shared" si="9"/>
        <v>8.0321285140562242E-3</v>
      </c>
      <c r="J50" s="29">
        <v>13</v>
      </c>
      <c r="K50" s="25">
        <f t="shared" si="10"/>
        <v>8.9655172413793099E-3</v>
      </c>
      <c r="L50" s="29">
        <v>5</v>
      </c>
      <c r="M50" s="25">
        <f t="shared" si="11"/>
        <v>3.6791758646063282E-3</v>
      </c>
      <c r="N50" s="29">
        <v>15</v>
      </c>
      <c r="O50" s="25">
        <f t="shared" si="12"/>
        <v>9.7213220998055728E-3</v>
      </c>
    </row>
    <row r="51" spans="1:19" ht="36">
      <c r="A51" s="55" t="s">
        <v>66</v>
      </c>
      <c r="B51" s="29">
        <v>131</v>
      </c>
      <c r="C51" s="70">
        <f t="shared" si="7"/>
        <v>8.8394062078272606E-2</v>
      </c>
      <c r="D51" s="29">
        <v>124</v>
      </c>
      <c r="E51" s="70">
        <f t="shared" si="8"/>
        <v>8.3953960731211918E-2</v>
      </c>
      <c r="F51" s="29">
        <v>126</v>
      </c>
      <c r="G51" s="70">
        <f t="shared" si="9"/>
        <v>8.1342801807617812E-2</v>
      </c>
      <c r="H51" s="29">
        <v>127</v>
      </c>
      <c r="I51" s="70">
        <f t="shared" si="9"/>
        <v>7.2862880091795756E-2</v>
      </c>
      <c r="J51" s="29">
        <v>97</v>
      </c>
      <c r="K51" s="70">
        <f t="shared" si="10"/>
        <v>6.6896551724137929E-2</v>
      </c>
      <c r="L51" s="29">
        <v>106</v>
      </c>
      <c r="M51" s="70">
        <f t="shared" si="11"/>
        <v>7.7998528329654163E-2</v>
      </c>
      <c r="N51" s="29">
        <v>97</v>
      </c>
      <c r="O51" s="70">
        <f t="shared" si="12"/>
        <v>6.2864549578742712E-2</v>
      </c>
    </row>
    <row r="52" spans="1:19" ht="13.5" customHeight="1">
      <c r="A52" s="56" t="s">
        <v>43</v>
      </c>
      <c r="B52" s="57">
        <f>SUM(B49:B51)</f>
        <v>268</v>
      </c>
      <c r="C52" s="92">
        <f t="shared" si="7"/>
        <v>0.18083670715249664</v>
      </c>
      <c r="D52" s="57">
        <f>SUM(D49:D51)</f>
        <v>258</v>
      </c>
      <c r="E52" s="92">
        <f t="shared" si="8"/>
        <v>0.17467840216655384</v>
      </c>
      <c r="F52" s="57">
        <f>SUM(F49:F51)</f>
        <v>255</v>
      </c>
      <c r="G52" s="92">
        <f t="shared" si="9"/>
        <v>0.1646223369916075</v>
      </c>
      <c r="H52" s="57">
        <f>SUM(H49:H51)</f>
        <v>242</v>
      </c>
      <c r="I52" s="92">
        <f t="shared" si="9"/>
        <v>0.13884107860011474</v>
      </c>
      <c r="J52" s="57">
        <f>SUM(J49:J51)</f>
        <v>171</v>
      </c>
      <c r="K52" s="92">
        <f t="shared" si="10"/>
        <v>0.11793103448275861</v>
      </c>
      <c r="L52" s="57">
        <f>SUM(L49:L51)</f>
        <v>170</v>
      </c>
      <c r="M52" s="92">
        <f t="shared" si="11"/>
        <v>0.12509197939661515</v>
      </c>
      <c r="N52" s="57">
        <f>SUM(N49:N51)</f>
        <v>278</v>
      </c>
      <c r="O52" s="92">
        <f t="shared" si="12"/>
        <v>0.18016850291639663</v>
      </c>
    </row>
    <row r="53" spans="1:19" ht="13.5" customHeight="1">
      <c r="A53" s="22" t="s">
        <v>46</v>
      </c>
      <c r="B53" s="29">
        <v>159</v>
      </c>
      <c r="C53" s="25">
        <f t="shared" si="7"/>
        <v>0.10728744939271255</v>
      </c>
      <c r="D53" s="29">
        <v>164</v>
      </c>
      <c r="E53" s="25">
        <f t="shared" si="8"/>
        <v>0.11103588354773189</v>
      </c>
      <c r="F53" s="29">
        <v>140</v>
      </c>
      <c r="G53" s="25">
        <f t="shared" si="9"/>
        <v>9.0380890897353128E-2</v>
      </c>
      <c r="H53" s="29">
        <v>186</v>
      </c>
      <c r="I53" s="25">
        <f t="shared" si="9"/>
        <v>0.10671256454388985</v>
      </c>
      <c r="J53" s="29">
        <v>160</v>
      </c>
      <c r="K53" s="25">
        <f t="shared" si="10"/>
        <v>0.1103448275862069</v>
      </c>
      <c r="L53" s="29">
        <v>111</v>
      </c>
      <c r="M53" s="25">
        <f t="shared" si="11"/>
        <v>8.1677704194260486E-2</v>
      </c>
      <c r="N53" s="29">
        <v>127</v>
      </c>
      <c r="O53" s="25">
        <f t="shared" si="12"/>
        <v>8.2307193778353854E-2</v>
      </c>
    </row>
    <row r="54" spans="1:19" ht="13.5" customHeight="1">
      <c r="A54" s="55" t="s">
        <v>47</v>
      </c>
      <c r="B54" s="29">
        <v>131</v>
      </c>
      <c r="C54" s="25">
        <f t="shared" si="7"/>
        <v>8.8394062078272606E-2</v>
      </c>
      <c r="D54" s="29">
        <v>141</v>
      </c>
      <c r="E54" s="25">
        <f t="shared" si="8"/>
        <v>9.5463777928232907E-2</v>
      </c>
      <c r="F54" s="29">
        <v>136</v>
      </c>
      <c r="G54" s="25">
        <f t="shared" si="9"/>
        <v>8.7798579728857323E-2</v>
      </c>
      <c r="H54" s="29">
        <v>129</v>
      </c>
      <c r="I54" s="25">
        <f t="shared" si="9"/>
        <v>7.4010327022375214E-2</v>
      </c>
      <c r="J54" s="29">
        <v>101</v>
      </c>
      <c r="K54" s="25">
        <f t="shared" si="10"/>
        <v>6.9655172413793098E-2</v>
      </c>
      <c r="L54" s="29">
        <v>54</v>
      </c>
      <c r="M54" s="25">
        <f t="shared" si="11"/>
        <v>3.9735099337748346E-2</v>
      </c>
      <c r="N54" s="29">
        <v>23</v>
      </c>
      <c r="O54" s="25">
        <f t="shared" si="12"/>
        <v>1.4906027219701879E-2</v>
      </c>
      <c r="Q54" s="84"/>
      <c r="R54" s="84"/>
      <c r="S54" s="84"/>
    </row>
    <row r="55" spans="1:19" ht="13.5" customHeight="1">
      <c r="A55" s="22" t="s">
        <v>48</v>
      </c>
      <c r="B55" s="29">
        <v>197</v>
      </c>
      <c r="C55" s="25">
        <f t="shared" si="7"/>
        <v>0.1329284750337382</v>
      </c>
      <c r="D55" s="93">
        <v>178</v>
      </c>
      <c r="E55" s="25">
        <f t="shared" si="8"/>
        <v>0.12051455653351388</v>
      </c>
      <c r="F55" s="29">
        <v>162</v>
      </c>
      <c r="G55" s="25">
        <f t="shared" si="9"/>
        <v>0.10458360232408005</v>
      </c>
      <c r="H55" s="29">
        <v>164</v>
      </c>
      <c r="I55" s="25">
        <f t="shared" si="9"/>
        <v>9.4090648307515776E-2</v>
      </c>
      <c r="J55" s="29">
        <v>149</v>
      </c>
      <c r="K55" s="25">
        <f t="shared" si="10"/>
        <v>0.10275862068965518</v>
      </c>
      <c r="L55" s="29">
        <v>110</v>
      </c>
      <c r="M55" s="25">
        <f t="shared" si="11"/>
        <v>8.0941869021339222E-2</v>
      </c>
      <c r="N55" s="29">
        <v>20</v>
      </c>
      <c r="O55" s="25">
        <f t="shared" si="12"/>
        <v>1.2961762799740765E-2</v>
      </c>
    </row>
    <row r="56" spans="1:19" ht="27" customHeight="1">
      <c r="A56" s="55" t="s">
        <v>49</v>
      </c>
      <c r="B56" s="29">
        <v>14</v>
      </c>
      <c r="C56" s="25">
        <f t="shared" si="7"/>
        <v>9.4466936572199737E-3</v>
      </c>
      <c r="D56" s="29">
        <v>18</v>
      </c>
      <c r="E56" s="25">
        <f t="shared" si="8"/>
        <v>1.2186865267433988E-2</v>
      </c>
      <c r="F56" s="29">
        <v>22</v>
      </c>
      <c r="G56" s="25">
        <f t="shared" si="9"/>
        <v>1.4202711426726921E-2</v>
      </c>
      <c r="H56" s="29">
        <v>22</v>
      </c>
      <c r="I56" s="25">
        <f t="shared" si="9"/>
        <v>1.2621916236374068E-2</v>
      </c>
      <c r="J56" s="29">
        <v>10</v>
      </c>
      <c r="K56" s="25">
        <f t="shared" si="10"/>
        <v>6.8965517241379309E-3</v>
      </c>
      <c r="L56" s="29">
        <v>10</v>
      </c>
      <c r="M56" s="25">
        <f t="shared" si="11"/>
        <v>7.3583517292126564E-3</v>
      </c>
      <c r="N56" s="18"/>
      <c r="O56" s="19">
        <f t="shared" si="12"/>
        <v>0</v>
      </c>
      <c r="Q56" s="84"/>
      <c r="R56" s="84"/>
      <c r="S56" s="84"/>
    </row>
    <row r="57" spans="1:19" ht="13.5" customHeight="1">
      <c r="A57" s="22" t="s">
        <v>50</v>
      </c>
      <c r="B57" s="29">
        <v>530</v>
      </c>
      <c r="C57" s="25">
        <f t="shared" si="7"/>
        <v>0.35762483130904182</v>
      </c>
      <c r="D57" s="29">
        <v>562</v>
      </c>
      <c r="E57" s="25">
        <f t="shared" si="8"/>
        <v>0.38050101557210564</v>
      </c>
      <c r="F57" s="29">
        <v>693</v>
      </c>
      <c r="G57" s="25">
        <f t="shared" si="9"/>
        <v>0.44738540994189802</v>
      </c>
      <c r="H57" s="29">
        <v>833</v>
      </c>
      <c r="I57" s="25">
        <f t="shared" si="9"/>
        <v>0.47791164658634538</v>
      </c>
      <c r="J57" s="29">
        <v>738</v>
      </c>
      <c r="K57" s="25">
        <f t="shared" si="10"/>
        <v>0.50896551724137928</v>
      </c>
      <c r="L57" s="29">
        <v>765</v>
      </c>
      <c r="M57" s="25">
        <f t="shared" si="11"/>
        <v>0.5629139072847682</v>
      </c>
      <c r="N57" s="29">
        <v>941</v>
      </c>
      <c r="O57" s="25">
        <f t="shared" si="12"/>
        <v>0.60985093972780302</v>
      </c>
    </row>
    <row r="58" spans="1:19" ht="13.5" customHeight="1">
      <c r="A58" s="61" t="s">
        <v>51</v>
      </c>
      <c r="B58" s="62">
        <v>1299</v>
      </c>
      <c r="C58" s="63">
        <f t="shared" si="7"/>
        <v>0.87651821862348178</v>
      </c>
      <c r="D58" s="62">
        <v>1321</v>
      </c>
      <c r="E58" s="63">
        <f t="shared" si="8"/>
        <v>0.89438050101557209</v>
      </c>
      <c r="F58" s="62">
        <f>SUM(F52:F57)</f>
        <v>1408</v>
      </c>
      <c r="G58" s="63">
        <f t="shared" si="9"/>
        <v>0.90897353131052294</v>
      </c>
      <c r="H58" s="62">
        <f>SUM(H52:H57)</f>
        <v>1576</v>
      </c>
      <c r="I58" s="63">
        <f t="shared" si="9"/>
        <v>0.90418818129661505</v>
      </c>
      <c r="J58" s="62">
        <f>SUM(J52:J57)</f>
        <v>1329</v>
      </c>
      <c r="K58" s="63">
        <f t="shared" si="10"/>
        <v>0.91655172413793107</v>
      </c>
      <c r="L58" s="62">
        <f>SUM(L52:L57)</f>
        <v>1220</v>
      </c>
      <c r="M58" s="63">
        <f t="shared" si="11"/>
        <v>0.89771891096394407</v>
      </c>
      <c r="N58" s="62">
        <f>SUM(N52:N57)</f>
        <v>1389</v>
      </c>
      <c r="O58" s="63">
        <f t="shared" si="12"/>
        <v>0.9001944264419961</v>
      </c>
      <c r="Q58" s="84"/>
      <c r="R58" s="84"/>
      <c r="S58" s="84"/>
    </row>
    <row r="59" spans="1:19" ht="13.5" customHeight="1">
      <c r="A59" s="30" t="s">
        <v>52</v>
      </c>
      <c r="B59" s="29">
        <v>146</v>
      </c>
      <c r="C59" s="25">
        <f t="shared" si="7"/>
        <v>9.8515519568151147E-2</v>
      </c>
      <c r="D59" s="29">
        <v>111</v>
      </c>
      <c r="E59" s="25">
        <f t="shared" si="8"/>
        <v>7.5152335815842922E-2</v>
      </c>
      <c r="F59" s="29">
        <v>104</v>
      </c>
      <c r="G59" s="25">
        <f t="shared" si="9"/>
        <v>6.7140090380890902E-2</v>
      </c>
      <c r="H59" s="29">
        <f>H37-(H58+H60)</f>
        <v>125</v>
      </c>
      <c r="I59" s="25">
        <f t="shared" si="9"/>
        <v>7.1715433161216299E-2</v>
      </c>
      <c r="J59" s="29">
        <f>J37-(J58+J60)</f>
        <v>89</v>
      </c>
      <c r="K59" s="25">
        <f t="shared" si="10"/>
        <v>6.137931034482759E-2</v>
      </c>
      <c r="L59" s="29">
        <f>L37-(L58+L60)</f>
        <v>97</v>
      </c>
      <c r="M59" s="25">
        <f t="shared" si="11"/>
        <v>7.1376011773362766E-2</v>
      </c>
      <c r="N59" s="29">
        <f>N37-(N58+N60)</f>
        <v>99</v>
      </c>
      <c r="O59" s="25">
        <f t="shared" si="12"/>
        <v>6.416072585871678E-2</v>
      </c>
      <c r="Q59" s="84"/>
      <c r="R59" s="84"/>
      <c r="S59" s="84"/>
    </row>
    <row r="60" spans="1:19" ht="13.5" customHeight="1">
      <c r="A60" s="64" t="s">
        <v>53</v>
      </c>
      <c r="B60" s="29">
        <v>37</v>
      </c>
      <c r="C60" s="25">
        <f t="shared" si="7"/>
        <v>2.4966261808367071E-2</v>
      </c>
      <c r="D60" s="29">
        <v>45</v>
      </c>
      <c r="E60" s="25">
        <f t="shared" si="8"/>
        <v>3.0467163168584971E-2</v>
      </c>
      <c r="F60" s="29">
        <v>37</v>
      </c>
      <c r="G60" s="25">
        <f t="shared" si="9"/>
        <v>2.3886378308586184E-2</v>
      </c>
      <c r="H60" s="29">
        <v>42</v>
      </c>
      <c r="I60" s="25">
        <f t="shared" si="9"/>
        <v>2.4096385542168676E-2</v>
      </c>
      <c r="J60" s="29">
        <v>32</v>
      </c>
      <c r="K60" s="25">
        <f t="shared" si="10"/>
        <v>2.2068965517241378E-2</v>
      </c>
      <c r="L60" s="29">
        <v>42</v>
      </c>
      <c r="M60" s="25">
        <f t="shared" si="11"/>
        <v>3.0905077262693158E-2</v>
      </c>
      <c r="N60" s="29">
        <v>55</v>
      </c>
      <c r="O60" s="25">
        <f t="shared" si="12"/>
        <v>3.5644847699287101E-2</v>
      </c>
      <c r="Q60" s="84"/>
      <c r="R60" s="84"/>
      <c r="S60" s="84"/>
    </row>
    <row r="61" spans="1:19" ht="13.5" customHeight="1">
      <c r="A61" s="51" t="s">
        <v>16</v>
      </c>
      <c r="B61" s="52">
        <f>B49+B50+B51+B53+B54+B55+B56+B57+B59+B60</f>
        <v>1482</v>
      </c>
      <c r="C61" s="53"/>
      <c r="D61" s="52">
        <f>D49+D50+D51+D53+D54+D55+D56+D57+D59+D60</f>
        <v>1477</v>
      </c>
      <c r="E61" s="53"/>
      <c r="F61" s="52">
        <f>F49+F50+F51+F53+F54+F55+F56+F57+F59+F60</f>
        <v>1549</v>
      </c>
      <c r="G61" s="53"/>
      <c r="H61" s="52">
        <f>H49+H50+H51+H53+H54+H55+H56+H57+H59+H60</f>
        <v>1743</v>
      </c>
      <c r="I61" s="53"/>
      <c r="J61" s="52">
        <f>J49+J50+J51+J53+J54+J55+J56+J57+J59+J60</f>
        <v>1450</v>
      </c>
      <c r="K61" s="53"/>
      <c r="L61" s="52">
        <f>L49+L50+L51+L53+L54+L55+L56+L57+L59+L60</f>
        <v>1359</v>
      </c>
      <c r="M61" s="53"/>
      <c r="N61" s="52">
        <f>N49+N50+N51+N53+N54+N55+N56+N57+N59+N60</f>
        <v>1543</v>
      </c>
      <c r="O61" s="53"/>
      <c r="Q61" s="84"/>
      <c r="R61" s="84"/>
      <c r="S61" s="84"/>
    </row>
    <row r="62" spans="1:19" ht="13.5" customHeight="1">
      <c r="C62" s="65"/>
      <c r="D62" s="65"/>
      <c r="E62" s="65"/>
      <c r="F62" s="65"/>
      <c r="G62" s="65"/>
    </row>
    <row r="63" spans="1:19" ht="13.5" customHeight="1">
      <c r="Q63" s="84"/>
      <c r="R63" s="84"/>
      <c r="S63" s="84"/>
    </row>
    <row r="64" spans="1:19" ht="13.5" customHeight="1">
      <c r="A64" s="3" t="s">
        <v>71</v>
      </c>
      <c r="B64" s="29"/>
      <c r="C64" s="65"/>
      <c r="E64" s="65"/>
      <c r="G64" s="65"/>
    </row>
    <row r="65" spans="1:19" ht="13.5" customHeight="1">
      <c r="A65" s="3"/>
      <c r="B65" s="29"/>
      <c r="C65" s="65"/>
      <c r="E65" s="65"/>
      <c r="G65" s="65"/>
      <c r="Q65" s="84"/>
      <c r="R65" s="84"/>
      <c r="S65" s="84"/>
    </row>
    <row r="66" spans="1:19" ht="13.5" customHeight="1">
      <c r="B66" s="26" t="s">
        <v>2</v>
      </c>
      <c r="C66" s="26"/>
      <c r="D66" s="26" t="s">
        <v>3</v>
      </c>
      <c r="E66" s="26"/>
      <c r="F66" s="196" t="s">
        <v>4</v>
      </c>
      <c r="G66" s="196"/>
      <c r="H66" s="196" t="s">
        <v>5</v>
      </c>
      <c r="I66" s="196"/>
      <c r="J66" s="201" t="s">
        <v>6</v>
      </c>
      <c r="K66" s="202"/>
      <c r="L66" s="201" t="s">
        <v>7</v>
      </c>
      <c r="M66" s="202"/>
      <c r="N66" s="201" t="s">
        <v>8</v>
      </c>
      <c r="O66" s="202"/>
    </row>
    <row r="67" spans="1:19" ht="13.5" customHeight="1">
      <c r="B67" s="27" t="s">
        <v>21</v>
      </c>
      <c r="C67" s="27" t="s">
        <v>10</v>
      </c>
      <c r="D67" s="27" t="s">
        <v>21</v>
      </c>
      <c r="E67" s="27" t="s">
        <v>10</v>
      </c>
      <c r="F67" s="27" t="s">
        <v>21</v>
      </c>
      <c r="G67" s="27" t="s">
        <v>10</v>
      </c>
      <c r="H67" s="27" t="s">
        <v>21</v>
      </c>
      <c r="I67" s="27" t="s">
        <v>10</v>
      </c>
      <c r="J67" s="27" t="s">
        <v>21</v>
      </c>
      <c r="K67" s="27" t="s">
        <v>10</v>
      </c>
      <c r="L67" s="27" t="s">
        <v>21</v>
      </c>
      <c r="M67" s="27" t="s">
        <v>10</v>
      </c>
      <c r="N67" s="27" t="s">
        <v>21</v>
      </c>
      <c r="O67" s="27" t="s">
        <v>10</v>
      </c>
    </row>
    <row r="68" spans="1:19" ht="40.5" customHeight="1">
      <c r="A68" s="66" t="s">
        <v>56</v>
      </c>
      <c r="B68" s="67">
        <f>B49+B50+B51</f>
        <v>268</v>
      </c>
      <c r="C68" s="68">
        <f>B68/B$71</f>
        <v>7.65058521267485E-2</v>
      </c>
      <c r="D68" s="67">
        <f>D49+D50+D51</f>
        <v>258</v>
      </c>
      <c r="E68" s="68">
        <f>D68/D$71</f>
        <v>7.3819742489270382E-2</v>
      </c>
      <c r="F68" s="67">
        <f>F49+F50+F51</f>
        <v>255</v>
      </c>
      <c r="G68" s="68">
        <f>F68/F$71</f>
        <v>6.6771406127258445E-2</v>
      </c>
      <c r="H68" s="67">
        <f>H49+H50+H51</f>
        <v>242</v>
      </c>
      <c r="I68" s="68">
        <f>H68/H$71</f>
        <v>5.7509505703422052E-2</v>
      </c>
      <c r="J68" s="67">
        <f>J49+J50+J51</f>
        <v>171</v>
      </c>
      <c r="K68" s="68">
        <f>J68/J$71</f>
        <v>4.4254658385093168E-2</v>
      </c>
      <c r="L68" s="67">
        <f>L49+L50+L51</f>
        <v>170</v>
      </c>
      <c r="M68" s="68">
        <f>L68/L$71</f>
        <v>4.6045503791982668E-2</v>
      </c>
      <c r="N68" s="67">
        <f>N49+N50+N51</f>
        <v>278</v>
      </c>
      <c r="O68" s="68">
        <f>N68/N$71</f>
        <v>7.1446928810074528E-2</v>
      </c>
    </row>
    <row r="69" spans="1:19" ht="13.5" customHeight="1">
      <c r="A69" s="30" t="s">
        <v>57</v>
      </c>
      <c r="B69" s="29">
        <f>B23</f>
        <v>1482</v>
      </c>
      <c r="C69" s="25">
        <f>B69/B$71</f>
        <v>0.4230659434770197</v>
      </c>
      <c r="D69" s="29">
        <f>D23</f>
        <v>1477</v>
      </c>
      <c r="E69" s="25">
        <f>D69/D$71</f>
        <v>0.42260371959942777</v>
      </c>
      <c r="F69" s="29">
        <f>F23</f>
        <v>1549</v>
      </c>
      <c r="G69" s="25">
        <f>F69/F$71</f>
        <v>0.40560356114166013</v>
      </c>
      <c r="H69" s="29">
        <f>H23</f>
        <v>1743</v>
      </c>
      <c r="I69" s="25">
        <f>H69/H$71</f>
        <v>0.41421102661596959</v>
      </c>
      <c r="J69" s="29">
        <f>J23</f>
        <v>1450</v>
      </c>
      <c r="K69" s="25">
        <f>J69/J$71</f>
        <v>0.37525879917184263</v>
      </c>
      <c r="L69" s="29">
        <f>L23</f>
        <v>1359</v>
      </c>
      <c r="M69" s="25">
        <f>L69/L$71</f>
        <v>0.3680931744312026</v>
      </c>
      <c r="N69" s="29">
        <f>N23</f>
        <v>1543</v>
      </c>
      <c r="O69" s="25">
        <f>N69/N$71</f>
        <v>0.39655615523001797</v>
      </c>
    </row>
    <row r="70" spans="1:19" ht="13.5" customHeight="1">
      <c r="A70" s="55" t="s">
        <v>58</v>
      </c>
      <c r="B70" s="29">
        <f>B22</f>
        <v>2021</v>
      </c>
      <c r="C70" s="25">
        <f>B70/B$71</f>
        <v>0.57693405652298035</v>
      </c>
      <c r="D70" s="29">
        <f>D22</f>
        <v>2018</v>
      </c>
      <c r="E70" s="25">
        <f>D70/D$71</f>
        <v>0.57739628040057223</v>
      </c>
      <c r="F70" s="29">
        <f>F22</f>
        <v>2270</v>
      </c>
      <c r="G70" s="25">
        <f>F70/F$71</f>
        <v>0.59439643885833993</v>
      </c>
      <c r="H70" s="29">
        <f>H22</f>
        <v>2465</v>
      </c>
      <c r="I70" s="25">
        <f>H70/H$71</f>
        <v>0.58578897338403046</v>
      </c>
      <c r="J70" s="29">
        <f>J22</f>
        <v>2414</v>
      </c>
      <c r="K70" s="25">
        <f>J70/J$71</f>
        <v>0.62474120082815732</v>
      </c>
      <c r="L70" s="29">
        <f>L22</f>
        <v>2333</v>
      </c>
      <c r="M70" s="25">
        <f>L70/L$71</f>
        <v>0.6319068255687974</v>
      </c>
      <c r="N70" s="29">
        <f>N22</f>
        <v>2348</v>
      </c>
      <c r="O70" s="25">
        <f>N70/N$71</f>
        <v>0.60344384476998203</v>
      </c>
    </row>
    <row r="71" spans="1:19" ht="13.5" customHeight="1">
      <c r="A71" s="51" t="s">
        <v>35</v>
      </c>
      <c r="B71" s="52">
        <f>B69+B70</f>
        <v>3503</v>
      </c>
      <c r="C71" s="71"/>
      <c r="D71" s="52">
        <f>D69+D70</f>
        <v>3495</v>
      </c>
      <c r="E71" s="71"/>
      <c r="F71" s="52">
        <f>F69+F70</f>
        <v>3819</v>
      </c>
      <c r="G71" s="71"/>
      <c r="H71" s="52">
        <f>H69+H70</f>
        <v>4208</v>
      </c>
      <c r="I71" s="71"/>
      <c r="J71" s="52">
        <f>J69+J70</f>
        <v>3864</v>
      </c>
      <c r="K71" s="71"/>
      <c r="L71" s="52">
        <f>L69+L70</f>
        <v>3692</v>
      </c>
      <c r="M71" s="71"/>
      <c r="N71" s="52">
        <f>N69+N70</f>
        <v>3891</v>
      </c>
      <c r="O71" s="71"/>
    </row>
    <row r="72" spans="1:19" ht="13.5" customHeight="1"/>
    <row r="73" spans="1:19" ht="13.5" customHeight="1"/>
    <row r="74" spans="1:19" ht="13.5" customHeight="1">
      <c r="A74" s="3" t="s">
        <v>72</v>
      </c>
    </row>
    <row r="75" spans="1:19" ht="13.5" customHeight="1"/>
    <row r="76" spans="1:19" ht="13.5" customHeight="1">
      <c r="B76" s="26" t="s">
        <v>2</v>
      </c>
      <c r="C76" s="26"/>
      <c r="D76" s="26" t="s">
        <v>3</v>
      </c>
      <c r="E76" s="26"/>
      <c r="F76" s="196" t="s">
        <v>4</v>
      </c>
      <c r="G76" s="196"/>
      <c r="H76" s="196" t="s">
        <v>5</v>
      </c>
      <c r="I76" s="196"/>
      <c r="J76" s="201" t="s">
        <v>6</v>
      </c>
      <c r="K76" s="202"/>
      <c r="L76" s="201" t="s">
        <v>7</v>
      </c>
      <c r="M76" s="202"/>
      <c r="N76" s="201" t="s">
        <v>8</v>
      </c>
      <c r="O76" s="202"/>
    </row>
    <row r="77" spans="1:19" ht="13.5" customHeight="1">
      <c r="B77" s="27" t="s">
        <v>21</v>
      </c>
      <c r="C77" s="27" t="s">
        <v>10</v>
      </c>
      <c r="D77" s="27" t="s">
        <v>21</v>
      </c>
      <c r="E77" s="27" t="s">
        <v>10</v>
      </c>
      <c r="F77" s="27" t="s">
        <v>21</v>
      </c>
      <c r="G77" s="27" t="s">
        <v>10</v>
      </c>
      <c r="H77" s="27" t="s">
        <v>21</v>
      </c>
      <c r="I77" s="27" t="s">
        <v>10</v>
      </c>
      <c r="J77" s="27" t="s">
        <v>21</v>
      </c>
      <c r="K77" s="27" t="s">
        <v>10</v>
      </c>
      <c r="L77" s="27" t="s">
        <v>21</v>
      </c>
      <c r="M77" s="27" t="s">
        <v>10</v>
      </c>
      <c r="N77" s="27" t="s">
        <v>21</v>
      </c>
      <c r="O77" s="27" t="s">
        <v>10</v>
      </c>
    </row>
    <row r="78" spans="1:19" ht="13.5" customHeight="1">
      <c r="A78" s="28" t="s">
        <v>60</v>
      </c>
      <c r="B78" s="29">
        <v>38</v>
      </c>
      <c r="C78" s="25">
        <f>B78/B$81</f>
        <v>1.0847844704538966E-2</v>
      </c>
      <c r="D78" s="29">
        <v>43</v>
      </c>
      <c r="E78" s="25">
        <f>D78/D$81</f>
        <v>1.2303290414878397E-2</v>
      </c>
      <c r="F78" s="29">
        <v>43</v>
      </c>
      <c r="G78" s="25">
        <f>F78/F$81</f>
        <v>1.125949201361613E-2</v>
      </c>
      <c r="H78" s="29">
        <v>51</v>
      </c>
      <c r="I78" s="25">
        <f>H78/H$81</f>
        <v>1.211977186311787E-2</v>
      </c>
      <c r="J78" s="29">
        <v>60</v>
      </c>
      <c r="K78" s="25">
        <f>J78/J$81</f>
        <v>1.5527950310559006E-2</v>
      </c>
      <c r="L78" s="29">
        <v>51</v>
      </c>
      <c r="M78" s="25">
        <f>L78/L$81</f>
        <v>1.38136511375948E-2</v>
      </c>
      <c r="N78" s="29">
        <v>53</v>
      </c>
      <c r="O78" s="25">
        <f>N78/N$81</f>
        <v>1.3621177075301978E-2</v>
      </c>
      <c r="R78" s="24"/>
      <c r="S78" s="24"/>
    </row>
    <row r="79" spans="1:19" ht="13.5" customHeight="1">
      <c r="A79" s="30" t="s">
        <v>61</v>
      </c>
      <c r="B79" s="29">
        <v>3465</v>
      </c>
      <c r="C79" s="25">
        <f t="shared" ref="C79:E80" si="13">B79/B$81</f>
        <v>0.98915215529546108</v>
      </c>
      <c r="D79" s="29">
        <v>3451</v>
      </c>
      <c r="E79" s="25">
        <f t="shared" si="13"/>
        <v>0.98741058655221747</v>
      </c>
      <c r="F79" s="29">
        <v>3774</v>
      </c>
      <c r="G79" s="25">
        <f>F79/F$81</f>
        <v>0.98821681068342493</v>
      </c>
      <c r="H79" s="29">
        <v>4157</v>
      </c>
      <c r="I79" s="25">
        <f>H79/H$81</f>
        <v>0.98788022813688214</v>
      </c>
      <c r="J79" s="29">
        <v>3803</v>
      </c>
      <c r="K79" s="25">
        <f>J79/J$81</f>
        <v>0.98421325051759834</v>
      </c>
      <c r="L79" s="29">
        <v>3640</v>
      </c>
      <c r="M79" s="25">
        <f>L79/L$81</f>
        <v>0.9859154929577465</v>
      </c>
      <c r="N79" s="29">
        <v>3836</v>
      </c>
      <c r="O79" s="25">
        <f>N79/N$81</f>
        <v>0.98586481624261113</v>
      </c>
    </row>
    <row r="80" spans="1:19" ht="13.5" customHeight="1">
      <c r="A80" s="72" t="s">
        <v>62</v>
      </c>
      <c r="B80" s="29">
        <v>0</v>
      </c>
      <c r="C80" s="25">
        <f t="shared" si="13"/>
        <v>0</v>
      </c>
      <c r="D80" s="29">
        <v>1</v>
      </c>
      <c r="E80" s="25">
        <f t="shared" si="13"/>
        <v>2.861230329041488E-4</v>
      </c>
      <c r="F80" s="29">
        <v>2</v>
      </c>
      <c r="G80" s="25">
        <f>F80/F$81</f>
        <v>5.236973029588898E-4</v>
      </c>
      <c r="H80" s="29">
        <v>0</v>
      </c>
      <c r="I80" s="25">
        <f>H80/H$81</f>
        <v>0</v>
      </c>
      <c r="J80" s="29">
        <v>1</v>
      </c>
      <c r="K80" s="25">
        <f>J80/J$81</f>
        <v>2.5879917184265012E-4</v>
      </c>
      <c r="L80" s="29">
        <v>1</v>
      </c>
      <c r="M80" s="25">
        <f>L80/L$81</f>
        <v>2.7085590465872155E-4</v>
      </c>
      <c r="N80" s="29">
        <v>2</v>
      </c>
      <c r="O80" s="25">
        <f>N80/N$81</f>
        <v>5.1400668208686714E-4</v>
      </c>
    </row>
    <row r="81" spans="1:15" ht="13.5" customHeight="1">
      <c r="A81" s="51" t="s">
        <v>16</v>
      </c>
      <c r="B81" s="52">
        <f>SUM(B78:B80)</f>
        <v>3503</v>
      </c>
      <c r="C81" s="53"/>
      <c r="D81" s="52">
        <f>SUM(D78:D80)</f>
        <v>3495</v>
      </c>
      <c r="E81" s="53"/>
      <c r="F81" s="52">
        <f>SUM(F78:F80)</f>
        <v>3819</v>
      </c>
      <c r="G81" s="53"/>
      <c r="H81" s="52">
        <f>SUM(H78:H80)</f>
        <v>4208</v>
      </c>
      <c r="I81" s="53"/>
      <c r="J81" s="52">
        <f>SUM(J78:J80)</f>
        <v>3864</v>
      </c>
      <c r="K81" s="53"/>
      <c r="L81" s="52">
        <f>SUM(L78:L80)</f>
        <v>3692</v>
      </c>
      <c r="M81" s="53"/>
      <c r="N81" s="52">
        <f>SUM(N78:N80)</f>
        <v>3891</v>
      </c>
      <c r="O81" s="53"/>
    </row>
    <row r="82" spans="1:15" ht="13.5" customHeight="1"/>
    <row r="83" spans="1:15" ht="13.5" customHeight="1"/>
    <row r="84" spans="1:15" ht="13.5" customHeight="1">
      <c r="A84" s="3" t="s">
        <v>73</v>
      </c>
    </row>
    <row r="85" spans="1:15" ht="13.5" customHeight="1"/>
    <row r="86" spans="1:15" ht="13.5" customHeight="1">
      <c r="B86" s="26" t="s">
        <v>2</v>
      </c>
      <c r="C86" s="26"/>
      <c r="D86" s="26" t="s">
        <v>3</v>
      </c>
      <c r="E86" s="26"/>
      <c r="F86" s="196" t="s">
        <v>4</v>
      </c>
      <c r="G86" s="196"/>
      <c r="H86" s="196" t="s">
        <v>5</v>
      </c>
      <c r="I86" s="196"/>
      <c r="J86" s="201" t="s">
        <v>6</v>
      </c>
      <c r="K86" s="202"/>
      <c r="L86" s="201" t="s">
        <v>7</v>
      </c>
      <c r="M86" s="202"/>
      <c r="N86" s="201" t="s">
        <v>8</v>
      </c>
      <c r="O86" s="202"/>
    </row>
    <row r="87" spans="1:15" ht="13.5" customHeight="1">
      <c r="B87" s="27" t="s">
        <v>21</v>
      </c>
      <c r="C87" s="27" t="s">
        <v>10</v>
      </c>
      <c r="D87" s="27" t="s">
        <v>21</v>
      </c>
      <c r="E87" s="27" t="s">
        <v>10</v>
      </c>
      <c r="F87" s="27" t="s">
        <v>21</v>
      </c>
      <c r="G87" s="27" t="s">
        <v>10</v>
      </c>
      <c r="H87" s="27" t="s">
        <v>21</v>
      </c>
      <c r="I87" s="27" t="s">
        <v>10</v>
      </c>
      <c r="J87" s="27" t="s">
        <v>21</v>
      </c>
      <c r="K87" s="27" t="s">
        <v>10</v>
      </c>
      <c r="L87" s="27" t="s">
        <v>21</v>
      </c>
      <c r="M87" s="27" t="s">
        <v>10</v>
      </c>
      <c r="N87" s="27" t="s">
        <v>21</v>
      </c>
      <c r="O87" s="27" t="s">
        <v>10</v>
      </c>
    </row>
    <row r="88" spans="1:15" ht="13.5" customHeight="1">
      <c r="A88" s="28" t="s">
        <v>60</v>
      </c>
      <c r="B88" s="29">
        <v>1053</v>
      </c>
      <c r="C88" s="25">
        <f>B88/B91</f>
        <v>0.3460400920144594</v>
      </c>
      <c r="D88" s="29">
        <v>1632</v>
      </c>
      <c r="E88" s="25">
        <f>D88/D91</f>
        <v>0.42411642411642414</v>
      </c>
      <c r="F88" s="29">
        <v>2448</v>
      </c>
      <c r="G88" s="25">
        <f>F88/F91</f>
        <v>0.57478281286687016</v>
      </c>
      <c r="H88" s="29">
        <v>3211</v>
      </c>
      <c r="I88" s="25">
        <f>H88/H91</f>
        <v>0.63395853899308985</v>
      </c>
      <c r="J88" s="29">
        <v>3280</v>
      </c>
      <c r="K88" s="25">
        <f>J88/J91</f>
        <v>0.66155707946752718</v>
      </c>
      <c r="L88" s="29">
        <v>3174</v>
      </c>
      <c r="M88" s="25">
        <f>L88/L91</f>
        <v>0.66680672268907559</v>
      </c>
      <c r="N88" s="29">
        <v>3250</v>
      </c>
      <c r="O88" s="25">
        <f>N88/N91</f>
        <v>0.64663748507759655</v>
      </c>
    </row>
    <row r="89" spans="1:15" ht="13.5" customHeight="1">
      <c r="A89" s="30" t="s">
        <v>61</v>
      </c>
      <c r="B89" s="29">
        <v>161</v>
      </c>
      <c r="C89" s="25">
        <f>B89/B91</f>
        <v>5.2908314163654289E-2</v>
      </c>
      <c r="D89" s="29">
        <v>223</v>
      </c>
      <c r="E89" s="25">
        <f>D89/D91</f>
        <v>5.7952182952182955E-2</v>
      </c>
      <c r="F89" s="29">
        <v>294</v>
      </c>
      <c r="G89" s="25">
        <f>F89/F91</f>
        <v>6.9030288800187842E-2</v>
      </c>
      <c r="H89" s="29">
        <v>420</v>
      </c>
      <c r="I89" s="25">
        <f>H89/H91</f>
        <v>8.2922013820335636E-2</v>
      </c>
      <c r="J89" s="29">
        <v>435</v>
      </c>
      <c r="K89" s="25">
        <f>J89/J91</f>
        <v>8.7736990722065353E-2</v>
      </c>
      <c r="L89" s="29">
        <v>368</v>
      </c>
      <c r="M89" s="25">
        <f>L89/L91</f>
        <v>7.7310924369747902E-2</v>
      </c>
      <c r="N89" s="29">
        <v>398</v>
      </c>
      <c r="O89" s="25">
        <f>N89/N91</f>
        <v>7.9188221249502588E-2</v>
      </c>
    </row>
    <row r="90" spans="1:15" ht="13.5" customHeight="1">
      <c r="A90" s="72" t="s">
        <v>62</v>
      </c>
      <c r="B90" s="29">
        <v>1829</v>
      </c>
      <c r="C90" s="25">
        <f>B90/B91</f>
        <v>0.60105159382188633</v>
      </c>
      <c r="D90" s="29">
        <v>1993</v>
      </c>
      <c r="E90" s="25">
        <f>D90/D91</f>
        <v>0.5179313929313929</v>
      </c>
      <c r="F90" s="29">
        <v>1517</v>
      </c>
      <c r="G90" s="25">
        <f>F90/F91</f>
        <v>0.35618689833294198</v>
      </c>
      <c r="H90" s="29">
        <v>1434</v>
      </c>
      <c r="I90" s="25">
        <f>H90/H91</f>
        <v>0.28311944718657456</v>
      </c>
      <c r="J90" s="29">
        <v>1243</v>
      </c>
      <c r="K90" s="25">
        <f>J90/J91</f>
        <v>0.2507059298104074</v>
      </c>
      <c r="L90" s="29">
        <v>1218</v>
      </c>
      <c r="M90" s="25">
        <f>L90/L91</f>
        <v>0.25588235294117645</v>
      </c>
      <c r="N90" s="29">
        <v>1378</v>
      </c>
      <c r="O90" s="25">
        <f>N90/N91</f>
        <v>0.27417429367290092</v>
      </c>
    </row>
    <row r="91" spans="1:15" ht="13.5" customHeight="1">
      <c r="A91" s="51" t="s">
        <v>16</v>
      </c>
      <c r="B91" s="52">
        <f>B88+B89+B90</f>
        <v>3043</v>
      </c>
      <c r="C91" s="54"/>
      <c r="D91" s="52">
        <f>D88+D89+D90</f>
        <v>3848</v>
      </c>
      <c r="E91" s="54"/>
      <c r="F91" s="52">
        <f>F88+F89+F90</f>
        <v>4259</v>
      </c>
      <c r="G91" s="54"/>
      <c r="H91" s="52">
        <f>H88+H89+H90</f>
        <v>5065</v>
      </c>
      <c r="I91" s="54"/>
      <c r="J91" s="52">
        <f>J88+J89+J90</f>
        <v>4958</v>
      </c>
      <c r="K91" s="54"/>
      <c r="L91" s="52">
        <f>L88+L89+L90</f>
        <v>4760</v>
      </c>
      <c r="M91" s="54"/>
      <c r="N91" s="52">
        <f>N88+N89+N90</f>
        <v>5026</v>
      </c>
      <c r="O91" s="54"/>
    </row>
    <row r="92" spans="1:15" ht="13.5" customHeight="1"/>
    <row r="93" spans="1:15" ht="13.5" hidden="1" customHeight="1">
      <c r="C93" s="77">
        <f>B88+B89</f>
        <v>1214</v>
      </c>
      <c r="E93" s="77">
        <f>D88+D89</f>
        <v>1855</v>
      </c>
      <c r="G93" s="77">
        <f>F88+F89</f>
        <v>2742</v>
      </c>
    </row>
    <row r="94" spans="1:15" ht="13.5" hidden="1" customHeight="1">
      <c r="B94" s="77"/>
      <c r="C94" s="65">
        <f>B88/C93</f>
        <v>0.86738056013179576</v>
      </c>
      <c r="E94" s="65">
        <f>D88/E93</f>
        <v>0.87978436657681935</v>
      </c>
      <c r="G94" s="65">
        <f>F88/G93</f>
        <v>0.89277899343544853</v>
      </c>
    </row>
    <row r="95" spans="1:15" ht="13.5" hidden="1" customHeight="1">
      <c r="C95" s="65">
        <f>B89/C93</f>
        <v>0.13261943986820429</v>
      </c>
      <c r="E95" s="65">
        <f>D89/E93</f>
        <v>0.12021563342318059</v>
      </c>
      <c r="G95" s="65">
        <f>F89/G93</f>
        <v>0.10722100656455143</v>
      </c>
    </row>
    <row r="96" spans="1:15" ht="13.5" hidden="1" customHeight="1"/>
    <row r="97" spans="3:7" ht="13.5" hidden="1" customHeight="1">
      <c r="C97" s="65">
        <f>SUM(C88:C89)</f>
        <v>0.39894840617811367</v>
      </c>
      <c r="D97" s="65"/>
      <c r="E97" s="65">
        <f>SUM(E88:E89)</f>
        <v>0.4820686070686071</v>
      </c>
      <c r="F97" s="65"/>
      <c r="G97" s="65">
        <f>SUM(G88:G89)</f>
        <v>0.64381310166705796</v>
      </c>
    </row>
    <row r="98" spans="3:7" ht="13.5" customHeight="1"/>
    <row r="99" spans="3:7" ht="13.5" customHeight="1"/>
    <row r="100" spans="3:7" ht="13.5" customHeight="1"/>
    <row r="101" spans="3:7" ht="13.5" customHeight="1"/>
    <row r="102" spans="3:7" ht="13.5" customHeight="1"/>
    <row r="103" spans="3:7" ht="13.5" customHeight="1"/>
    <row r="104" spans="3:7" ht="13.5" customHeight="1"/>
    <row r="105" spans="3:7" ht="13.5" customHeight="1"/>
    <row r="106" spans="3:7" ht="13.5" customHeight="1"/>
    <row r="107" spans="3:7" ht="13.5" customHeight="1"/>
  </sheetData>
  <mergeCells count="37">
    <mergeCell ref="N6:O6"/>
    <mergeCell ref="B6:C6"/>
    <mergeCell ref="D6:E6"/>
    <mergeCell ref="F6:G6"/>
    <mergeCell ref="H6:I6"/>
    <mergeCell ref="J6:K6"/>
    <mergeCell ref="L6:M6"/>
    <mergeCell ref="F29:G29"/>
    <mergeCell ref="H29:I29"/>
    <mergeCell ref="J29:K29"/>
    <mergeCell ref="L29:M29"/>
    <mergeCell ref="N29:O29"/>
    <mergeCell ref="F20:G20"/>
    <mergeCell ref="H20:I20"/>
    <mergeCell ref="J20:K20"/>
    <mergeCell ref="L20:M20"/>
    <mergeCell ref="N20:O20"/>
    <mergeCell ref="F66:G66"/>
    <mergeCell ref="H66:I66"/>
    <mergeCell ref="J66:K66"/>
    <mergeCell ref="L66:M66"/>
    <mergeCell ref="N66:O66"/>
    <mergeCell ref="F47:G47"/>
    <mergeCell ref="H47:I47"/>
    <mergeCell ref="J47:K47"/>
    <mergeCell ref="L47:M47"/>
    <mergeCell ref="N47:O47"/>
    <mergeCell ref="F86:G86"/>
    <mergeCell ref="H86:I86"/>
    <mergeCell ref="J86:K86"/>
    <mergeCell ref="L86:M86"/>
    <mergeCell ref="N86:O86"/>
    <mergeCell ref="F76:G76"/>
    <mergeCell ref="H76:I76"/>
    <mergeCell ref="J76:K76"/>
    <mergeCell ref="L76:M76"/>
    <mergeCell ref="N76:O7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workbookViewId="0">
      <selection activeCell="A22" sqref="A22"/>
    </sheetView>
  </sheetViews>
  <sheetFormatPr defaultRowHeight="11.25"/>
  <cols>
    <col min="1" max="1" width="17.6640625" style="185" customWidth="1"/>
    <col min="2" max="22" width="7.109375" style="185" customWidth="1"/>
    <col min="23" max="16384" width="8.88671875" style="185"/>
  </cols>
  <sheetData>
    <row r="1" spans="1:22" ht="27.75" customHeight="1">
      <c r="A1" s="184" t="s">
        <v>174</v>
      </c>
    </row>
    <row r="3" spans="1:22" ht="18" customHeight="1">
      <c r="B3" s="203" t="s">
        <v>163</v>
      </c>
      <c r="C3" s="203"/>
      <c r="D3" s="203"/>
      <c r="E3" s="203" t="s">
        <v>164</v>
      </c>
      <c r="F3" s="203"/>
      <c r="G3" s="203"/>
      <c r="H3" s="203" t="s">
        <v>165</v>
      </c>
      <c r="I3" s="203"/>
      <c r="J3" s="203"/>
      <c r="K3" s="203" t="s">
        <v>166</v>
      </c>
      <c r="L3" s="203"/>
      <c r="M3" s="203"/>
      <c r="N3" s="203" t="s">
        <v>167</v>
      </c>
      <c r="O3" s="203"/>
      <c r="P3" s="203"/>
      <c r="Q3" s="203" t="s">
        <v>168</v>
      </c>
      <c r="R3" s="203"/>
      <c r="S3" s="203"/>
      <c r="T3" s="203" t="s">
        <v>169</v>
      </c>
      <c r="U3" s="203"/>
      <c r="V3" s="203"/>
    </row>
    <row r="4" spans="1:22" s="186" customFormat="1" ht="22.5">
      <c r="B4" s="187" t="s">
        <v>170</v>
      </c>
      <c r="C4" s="187" t="s">
        <v>171</v>
      </c>
      <c r="D4" s="187" t="s">
        <v>172</v>
      </c>
      <c r="E4" s="187" t="s">
        <v>170</v>
      </c>
      <c r="F4" s="187" t="s">
        <v>171</v>
      </c>
      <c r="G4" s="187" t="s">
        <v>172</v>
      </c>
      <c r="H4" s="187" t="s">
        <v>170</v>
      </c>
      <c r="I4" s="187" t="s">
        <v>171</v>
      </c>
      <c r="J4" s="187" t="s">
        <v>172</v>
      </c>
      <c r="K4" s="187" t="s">
        <v>170</v>
      </c>
      <c r="L4" s="187" t="s">
        <v>171</v>
      </c>
      <c r="M4" s="187" t="s">
        <v>172</v>
      </c>
      <c r="N4" s="187" t="s">
        <v>170</v>
      </c>
      <c r="O4" s="187" t="s">
        <v>171</v>
      </c>
      <c r="P4" s="187" t="s">
        <v>172</v>
      </c>
      <c r="Q4" s="187" t="s">
        <v>170</v>
      </c>
      <c r="R4" s="187" t="s">
        <v>171</v>
      </c>
      <c r="S4" s="187" t="s">
        <v>172</v>
      </c>
      <c r="T4" s="187" t="s">
        <v>170</v>
      </c>
      <c r="U4" s="187" t="s">
        <v>171</v>
      </c>
      <c r="V4" s="187" t="s">
        <v>172</v>
      </c>
    </row>
    <row r="5" spans="1:22" ht="18" customHeight="1">
      <c r="A5" s="188" t="s">
        <v>173</v>
      </c>
      <c r="B5" s="189">
        <f>SUM(B6:B18)</f>
        <v>539</v>
      </c>
      <c r="C5" s="190">
        <f>SUM(C6:C18)</f>
        <v>1482</v>
      </c>
      <c r="D5" s="191">
        <f>B5/C5</f>
        <v>0.36369770580296895</v>
      </c>
      <c r="E5" s="189">
        <f>SUM(E6:E18)</f>
        <v>575</v>
      </c>
      <c r="F5" s="190">
        <f>SUM(F6:F18)</f>
        <v>1477</v>
      </c>
      <c r="G5" s="191">
        <f>E5/F5</f>
        <v>0.38930264048747459</v>
      </c>
      <c r="H5" s="189">
        <f>SUM(H6:H18)</f>
        <v>691</v>
      </c>
      <c r="I5" s="190">
        <f>SUM(I6:I18)</f>
        <v>1549</v>
      </c>
      <c r="J5" s="191">
        <f>H5/I5</f>
        <v>0.4460942543576501</v>
      </c>
      <c r="K5" s="189">
        <f>SUM(K6:K18)</f>
        <v>838</v>
      </c>
      <c r="L5" s="190">
        <f>SUM(L6:L18)</f>
        <v>1743</v>
      </c>
      <c r="M5" s="191">
        <f>K5/L5</f>
        <v>0.48078026391279405</v>
      </c>
      <c r="N5" s="189">
        <f>SUM(N6:N18)</f>
        <v>733</v>
      </c>
      <c r="O5" s="190">
        <f>SUM(O6:O18)</f>
        <v>1450</v>
      </c>
      <c r="P5" s="191">
        <f>N5/O5</f>
        <v>0.50551724137931031</v>
      </c>
      <c r="Q5" s="189">
        <f>SUM(Q6:Q18)</f>
        <v>763</v>
      </c>
      <c r="R5" s="190">
        <f>SUM(R6:R18)</f>
        <v>1359</v>
      </c>
      <c r="S5" s="191">
        <f>Q5/R5</f>
        <v>0.5614422369389257</v>
      </c>
      <c r="T5" s="189">
        <f>SUM(T6:T18)</f>
        <v>930</v>
      </c>
      <c r="U5" s="190">
        <f>SUM(U6:U18)</f>
        <v>1543</v>
      </c>
      <c r="V5" s="191">
        <f>T5/U5</f>
        <v>0.6027219701879456</v>
      </c>
    </row>
    <row r="6" spans="1:22" ht="18" customHeight="1">
      <c r="A6" s="192" t="s">
        <v>142</v>
      </c>
      <c r="B6" s="193">
        <f>'[1]Rape Jury Acq'!B4</f>
        <v>29</v>
      </c>
      <c r="C6" s="193">
        <f>'[1]Rape Jury Acq'!K4</f>
        <v>65</v>
      </c>
      <c r="D6" s="194">
        <f t="shared" ref="D6:D18" si="0">B6/C6</f>
        <v>0.44615384615384618</v>
      </c>
      <c r="E6" s="193">
        <f>'[1]Rape Jury Acq'!C4</f>
        <v>38</v>
      </c>
      <c r="F6" s="193">
        <f>'[1]Rape Jury Acq'!L4</f>
        <v>84</v>
      </c>
      <c r="G6" s="194">
        <f t="shared" ref="G6:G18" si="1">E6/F6</f>
        <v>0.45238095238095238</v>
      </c>
      <c r="H6" s="193">
        <f>'[1]Rape Jury Acq'!D4</f>
        <v>61</v>
      </c>
      <c r="I6" s="193">
        <f>'[1]Rape Jury Acq'!M4</f>
        <v>107</v>
      </c>
      <c r="J6" s="194">
        <f t="shared" ref="J6:J18" si="2">H6/I6</f>
        <v>0.57009345794392519</v>
      </c>
      <c r="K6" s="193">
        <f>'[1]Rape Jury Acq'!E4</f>
        <v>58</v>
      </c>
      <c r="L6" s="193">
        <f>'[1]Rape Jury Acq'!N4</f>
        <v>132</v>
      </c>
      <c r="M6" s="194">
        <f t="shared" ref="M6:M18" si="3">K6/L6</f>
        <v>0.43939393939393939</v>
      </c>
      <c r="N6" s="193">
        <f>'[1]Rape Jury Acq'!F4</f>
        <v>46</v>
      </c>
      <c r="O6" s="193">
        <f>'[1]Rape Jury Acq'!O4</f>
        <v>84</v>
      </c>
      <c r="P6" s="194">
        <f t="shared" ref="P6:P18" si="4">N6/O6</f>
        <v>0.54761904761904767</v>
      </c>
      <c r="Q6" s="193">
        <f>'[1]Rape Jury Acq'!G4</f>
        <v>55</v>
      </c>
      <c r="R6" s="193">
        <f>'[1]Rape Jury Acq'!P4</f>
        <v>98</v>
      </c>
      <c r="S6" s="194">
        <f t="shared" ref="S6:S18" si="5">Q6/R6</f>
        <v>0.56122448979591832</v>
      </c>
      <c r="T6" s="193">
        <f>'[1]Rape Jury Acq'!H4</f>
        <v>77</v>
      </c>
      <c r="U6" s="193">
        <f>'[1]Rape Jury Acq'!Q4</f>
        <v>108</v>
      </c>
      <c r="V6" s="194">
        <f t="shared" ref="V6:V18" si="6">T6/U6</f>
        <v>0.71296296296296291</v>
      </c>
    </row>
    <row r="7" spans="1:22" ht="18" customHeight="1">
      <c r="A7" s="192" t="s">
        <v>141</v>
      </c>
      <c r="B7" s="193">
        <f>'[1]Rape Jury Acq'!B5</f>
        <v>17</v>
      </c>
      <c r="C7" s="193">
        <f>'[1]Rape Jury Acq'!K5</f>
        <v>52</v>
      </c>
      <c r="D7" s="194">
        <f t="shared" si="0"/>
        <v>0.32692307692307693</v>
      </c>
      <c r="E7" s="193">
        <f>'[1]Rape Jury Acq'!C5</f>
        <v>28</v>
      </c>
      <c r="F7" s="193">
        <f>'[1]Rape Jury Acq'!L5</f>
        <v>74</v>
      </c>
      <c r="G7" s="194">
        <f t="shared" si="1"/>
        <v>0.3783783783783784</v>
      </c>
      <c r="H7" s="193">
        <f>'[1]Rape Jury Acq'!D5</f>
        <v>33</v>
      </c>
      <c r="I7" s="193">
        <f>'[1]Rape Jury Acq'!M5</f>
        <v>60</v>
      </c>
      <c r="J7" s="194">
        <f t="shared" si="2"/>
        <v>0.55000000000000004</v>
      </c>
      <c r="K7" s="193">
        <f>'[1]Rape Jury Acq'!E5</f>
        <v>37</v>
      </c>
      <c r="L7" s="193">
        <f>'[1]Rape Jury Acq'!N5</f>
        <v>67</v>
      </c>
      <c r="M7" s="194">
        <f t="shared" si="3"/>
        <v>0.55223880597014929</v>
      </c>
      <c r="N7" s="193">
        <f>'[1]Rape Jury Acq'!F5</f>
        <v>33</v>
      </c>
      <c r="O7" s="193">
        <f>'[1]Rape Jury Acq'!O5</f>
        <v>74</v>
      </c>
      <c r="P7" s="194">
        <f t="shared" si="4"/>
        <v>0.44594594594594594</v>
      </c>
      <c r="Q7" s="193">
        <f>'[1]Rape Jury Acq'!G5</f>
        <v>44</v>
      </c>
      <c r="R7" s="193">
        <f>'[1]Rape Jury Acq'!P5</f>
        <v>65</v>
      </c>
      <c r="S7" s="194">
        <f t="shared" si="5"/>
        <v>0.67692307692307696</v>
      </c>
      <c r="T7" s="193">
        <f>'[1]Rape Jury Acq'!H5</f>
        <v>38</v>
      </c>
      <c r="U7" s="193">
        <f>'[1]Rape Jury Acq'!Q5</f>
        <v>82</v>
      </c>
      <c r="V7" s="194">
        <f t="shared" si="6"/>
        <v>0.46341463414634149</v>
      </c>
    </row>
    <row r="8" spans="1:22" ht="18" customHeight="1">
      <c r="A8" s="192" t="s">
        <v>140</v>
      </c>
      <c r="B8" s="193">
        <f>'[1]Rape Jury Acq'!B6</f>
        <v>21</v>
      </c>
      <c r="C8" s="193">
        <f>'[1]Rape Jury Acq'!K6</f>
        <v>75</v>
      </c>
      <c r="D8" s="194">
        <f t="shared" si="0"/>
        <v>0.28000000000000003</v>
      </c>
      <c r="E8" s="193">
        <f>'[1]Rape Jury Acq'!C6</f>
        <v>48</v>
      </c>
      <c r="F8" s="193">
        <f>'[1]Rape Jury Acq'!L6</f>
        <v>95</v>
      </c>
      <c r="G8" s="194">
        <f t="shared" si="1"/>
        <v>0.50526315789473686</v>
      </c>
      <c r="H8" s="193">
        <f>'[1]Rape Jury Acq'!D6</f>
        <v>32</v>
      </c>
      <c r="I8" s="193">
        <f>'[1]Rape Jury Acq'!M6</f>
        <v>88</v>
      </c>
      <c r="J8" s="194">
        <f t="shared" si="2"/>
        <v>0.36363636363636365</v>
      </c>
      <c r="K8" s="193">
        <f>'[1]Rape Jury Acq'!E6</f>
        <v>51</v>
      </c>
      <c r="L8" s="193">
        <f>'[1]Rape Jury Acq'!N6</f>
        <v>127</v>
      </c>
      <c r="M8" s="194">
        <f t="shared" si="3"/>
        <v>0.40157480314960631</v>
      </c>
      <c r="N8" s="193">
        <f>'[1]Rape Jury Acq'!F6</f>
        <v>45</v>
      </c>
      <c r="O8" s="193">
        <f>'[1]Rape Jury Acq'!O6</f>
        <v>103</v>
      </c>
      <c r="P8" s="194">
        <f t="shared" si="4"/>
        <v>0.43689320388349512</v>
      </c>
      <c r="Q8" s="193">
        <f>'[1]Rape Jury Acq'!G6</f>
        <v>40</v>
      </c>
      <c r="R8" s="193">
        <f>'[1]Rape Jury Acq'!P6</f>
        <v>90</v>
      </c>
      <c r="S8" s="194">
        <f t="shared" si="5"/>
        <v>0.44444444444444442</v>
      </c>
      <c r="T8" s="193">
        <f>'[1]Rape Jury Acq'!H6</f>
        <v>38</v>
      </c>
      <c r="U8" s="193">
        <f>'[1]Rape Jury Acq'!Q6</f>
        <v>78</v>
      </c>
      <c r="V8" s="194">
        <f t="shared" si="6"/>
        <v>0.48717948717948717</v>
      </c>
    </row>
    <row r="9" spans="1:22" ht="18" customHeight="1">
      <c r="A9" s="192" t="s">
        <v>105</v>
      </c>
      <c r="B9" s="193">
        <f>'[1]Rape Jury Acq'!B7</f>
        <v>157</v>
      </c>
      <c r="C9" s="193">
        <f>'[1]Rape Jury Acq'!K7</f>
        <v>464</v>
      </c>
      <c r="D9" s="194">
        <f t="shared" si="0"/>
        <v>0.33836206896551724</v>
      </c>
      <c r="E9" s="193">
        <f>'[1]Rape Jury Acq'!C7</f>
        <v>125</v>
      </c>
      <c r="F9" s="193">
        <f>'[1]Rape Jury Acq'!L7</f>
        <v>384</v>
      </c>
      <c r="G9" s="194">
        <f t="shared" si="1"/>
        <v>0.32552083333333331</v>
      </c>
      <c r="H9" s="193">
        <f>'[1]Rape Jury Acq'!D7</f>
        <v>206</v>
      </c>
      <c r="I9" s="193">
        <f>'[1]Rape Jury Acq'!M7</f>
        <v>487</v>
      </c>
      <c r="J9" s="194">
        <f t="shared" si="2"/>
        <v>0.42299794661190965</v>
      </c>
      <c r="K9" s="193">
        <f>'[1]Rape Jury Acq'!E7</f>
        <v>194</v>
      </c>
      <c r="L9" s="193">
        <f>'[1]Rape Jury Acq'!N7</f>
        <v>413</v>
      </c>
      <c r="M9" s="194">
        <f t="shared" si="3"/>
        <v>0.46973365617433416</v>
      </c>
      <c r="N9" s="193">
        <f>'[1]Rape Jury Acq'!F7</f>
        <v>158</v>
      </c>
      <c r="O9" s="193">
        <f>'[1]Rape Jury Acq'!O7</f>
        <v>298</v>
      </c>
      <c r="P9" s="194">
        <f t="shared" si="4"/>
        <v>0.53020134228187921</v>
      </c>
      <c r="Q9" s="193">
        <f>'[1]Rape Jury Acq'!G7</f>
        <v>147</v>
      </c>
      <c r="R9" s="193">
        <f>'[1]Rape Jury Acq'!P7</f>
        <v>300</v>
      </c>
      <c r="S9" s="194">
        <f t="shared" si="5"/>
        <v>0.49</v>
      </c>
      <c r="T9" s="193">
        <f>'[1]Rape Jury Acq'!H7</f>
        <v>208</v>
      </c>
      <c r="U9" s="193">
        <f>'[1]Rape Jury Acq'!Q7</f>
        <v>349</v>
      </c>
      <c r="V9" s="194">
        <f t="shared" si="6"/>
        <v>0.59598853868194845</v>
      </c>
    </row>
    <row r="10" spans="1:22" ht="18" customHeight="1">
      <c r="A10" s="192" t="s">
        <v>139</v>
      </c>
      <c r="B10" s="193">
        <f>'[1]Rape Jury Acq'!B8</f>
        <v>18</v>
      </c>
      <c r="C10" s="193">
        <f>'[1]Rape Jury Acq'!K8</f>
        <v>41</v>
      </c>
      <c r="D10" s="194">
        <f t="shared" si="0"/>
        <v>0.43902439024390244</v>
      </c>
      <c r="E10" s="193">
        <f>'[1]Rape Jury Acq'!C8</f>
        <v>21</v>
      </c>
      <c r="F10" s="193">
        <f>'[1]Rape Jury Acq'!L8</f>
        <v>37</v>
      </c>
      <c r="G10" s="194">
        <f t="shared" si="1"/>
        <v>0.56756756756756754</v>
      </c>
      <c r="H10" s="193">
        <f>'[1]Rape Jury Acq'!D8</f>
        <v>20</v>
      </c>
      <c r="I10" s="193">
        <f>'[1]Rape Jury Acq'!M8</f>
        <v>38</v>
      </c>
      <c r="J10" s="194">
        <f t="shared" si="2"/>
        <v>0.52631578947368418</v>
      </c>
      <c r="K10" s="193">
        <f>'[1]Rape Jury Acq'!E8</f>
        <v>38</v>
      </c>
      <c r="L10" s="193">
        <f>'[1]Rape Jury Acq'!N8</f>
        <v>60</v>
      </c>
      <c r="M10" s="194">
        <f t="shared" si="3"/>
        <v>0.6333333333333333</v>
      </c>
      <c r="N10" s="193">
        <f>'[1]Rape Jury Acq'!F8</f>
        <v>25</v>
      </c>
      <c r="O10" s="193">
        <f>'[1]Rape Jury Acq'!O8</f>
        <v>58</v>
      </c>
      <c r="P10" s="194">
        <f t="shared" si="4"/>
        <v>0.43103448275862066</v>
      </c>
      <c r="Q10" s="193">
        <f>'[1]Rape Jury Acq'!G8</f>
        <v>26</v>
      </c>
      <c r="R10" s="193">
        <f>'[1]Rape Jury Acq'!P8</f>
        <v>37</v>
      </c>
      <c r="S10" s="194">
        <f t="shared" si="5"/>
        <v>0.70270270270270274</v>
      </c>
      <c r="T10" s="193">
        <f>'[1]Rape Jury Acq'!H8</f>
        <v>23</v>
      </c>
      <c r="U10" s="193">
        <f>'[1]Rape Jury Acq'!Q8</f>
        <v>30</v>
      </c>
      <c r="V10" s="194">
        <f t="shared" si="6"/>
        <v>0.76666666666666672</v>
      </c>
    </row>
    <row r="11" spans="1:22" ht="18" customHeight="1">
      <c r="A11" s="192" t="s">
        <v>138</v>
      </c>
      <c r="B11" s="193">
        <f>'[1]Rape Jury Acq'!B9</f>
        <v>21</v>
      </c>
      <c r="C11" s="193">
        <f>'[1]Rape Jury Acq'!K9</f>
        <v>59</v>
      </c>
      <c r="D11" s="194">
        <f t="shared" si="0"/>
        <v>0.3559322033898305</v>
      </c>
      <c r="E11" s="193">
        <f>'[1]Rape Jury Acq'!C9</f>
        <v>25</v>
      </c>
      <c r="F11" s="193">
        <f>'[1]Rape Jury Acq'!L9</f>
        <v>68</v>
      </c>
      <c r="G11" s="194">
        <f t="shared" si="1"/>
        <v>0.36764705882352944</v>
      </c>
      <c r="H11" s="193">
        <f>'[1]Rape Jury Acq'!D9</f>
        <v>27</v>
      </c>
      <c r="I11" s="193">
        <f>'[1]Rape Jury Acq'!M9</f>
        <v>55</v>
      </c>
      <c r="J11" s="194">
        <f t="shared" si="2"/>
        <v>0.49090909090909091</v>
      </c>
      <c r="K11" s="193">
        <f>'[1]Rape Jury Acq'!E9</f>
        <v>35</v>
      </c>
      <c r="L11" s="193">
        <f>'[1]Rape Jury Acq'!N9</f>
        <v>76</v>
      </c>
      <c r="M11" s="194">
        <f t="shared" si="3"/>
        <v>0.46052631578947367</v>
      </c>
      <c r="N11" s="193">
        <f>'[1]Rape Jury Acq'!F9</f>
        <v>47</v>
      </c>
      <c r="O11" s="193">
        <f>'[1]Rape Jury Acq'!O9</f>
        <v>99</v>
      </c>
      <c r="P11" s="194">
        <f t="shared" si="4"/>
        <v>0.47474747474747475</v>
      </c>
      <c r="Q11" s="193">
        <f>'[1]Rape Jury Acq'!G9</f>
        <v>38</v>
      </c>
      <c r="R11" s="193">
        <f>'[1]Rape Jury Acq'!P9</f>
        <v>73</v>
      </c>
      <c r="S11" s="194">
        <f t="shared" si="5"/>
        <v>0.52054794520547942</v>
      </c>
      <c r="T11" s="193">
        <f>'[1]Rape Jury Acq'!H9</f>
        <v>44</v>
      </c>
      <c r="U11" s="193">
        <f>'[1]Rape Jury Acq'!Q9</f>
        <v>82</v>
      </c>
      <c r="V11" s="194">
        <f t="shared" si="6"/>
        <v>0.53658536585365857</v>
      </c>
    </row>
    <row r="12" spans="1:22" ht="18" customHeight="1">
      <c r="A12" s="192" t="s">
        <v>137</v>
      </c>
      <c r="B12" s="193">
        <f>'[1]Rape Jury Acq'!B10</f>
        <v>62</v>
      </c>
      <c r="C12" s="193">
        <f>'[1]Rape Jury Acq'!K10</f>
        <v>163</v>
      </c>
      <c r="D12" s="194">
        <f t="shared" si="0"/>
        <v>0.38036809815950923</v>
      </c>
      <c r="E12" s="193">
        <f>'[1]Rape Jury Acq'!C10</f>
        <v>81</v>
      </c>
      <c r="F12" s="193">
        <f>'[1]Rape Jury Acq'!L10</f>
        <v>172</v>
      </c>
      <c r="G12" s="194">
        <f t="shared" si="1"/>
        <v>0.47093023255813954</v>
      </c>
      <c r="H12" s="193">
        <f>'[1]Rape Jury Acq'!D10</f>
        <v>54</v>
      </c>
      <c r="I12" s="193">
        <f>'[1]Rape Jury Acq'!M10</f>
        <v>140</v>
      </c>
      <c r="J12" s="194">
        <f t="shared" si="2"/>
        <v>0.38571428571428573</v>
      </c>
      <c r="K12" s="193">
        <f>'[1]Rape Jury Acq'!E10</f>
        <v>80</v>
      </c>
      <c r="L12" s="193">
        <f>'[1]Rape Jury Acq'!N10</f>
        <v>180</v>
      </c>
      <c r="M12" s="194">
        <f t="shared" si="3"/>
        <v>0.44444444444444442</v>
      </c>
      <c r="N12" s="193">
        <f>'[1]Rape Jury Acq'!F10</f>
        <v>86</v>
      </c>
      <c r="O12" s="193">
        <f>'[1]Rape Jury Acq'!O10</f>
        <v>171</v>
      </c>
      <c r="P12" s="194">
        <f t="shared" si="4"/>
        <v>0.50292397660818711</v>
      </c>
      <c r="Q12" s="193">
        <f>'[1]Rape Jury Acq'!G10</f>
        <v>98</v>
      </c>
      <c r="R12" s="193">
        <f>'[1]Rape Jury Acq'!P10</f>
        <v>172</v>
      </c>
      <c r="S12" s="194">
        <f t="shared" si="5"/>
        <v>0.56976744186046513</v>
      </c>
      <c r="T12" s="193">
        <f>'[1]Rape Jury Acq'!H10</f>
        <v>93</v>
      </c>
      <c r="U12" s="193">
        <f>'[1]Rape Jury Acq'!Q10</f>
        <v>180</v>
      </c>
      <c r="V12" s="194">
        <f t="shared" si="6"/>
        <v>0.51666666666666672</v>
      </c>
    </row>
    <row r="13" spans="1:22" ht="18" customHeight="1">
      <c r="A13" s="192" t="s">
        <v>136</v>
      </c>
      <c r="B13" s="193">
        <f>'[1]Rape Jury Acq'!B11</f>
        <v>28</v>
      </c>
      <c r="C13" s="193">
        <f>'[1]Rape Jury Acq'!K11</f>
        <v>82</v>
      </c>
      <c r="D13" s="194">
        <f t="shared" si="0"/>
        <v>0.34146341463414637</v>
      </c>
      <c r="E13" s="193">
        <f>'[1]Rape Jury Acq'!C11</f>
        <v>30</v>
      </c>
      <c r="F13" s="193">
        <f>'[1]Rape Jury Acq'!L11</f>
        <v>80</v>
      </c>
      <c r="G13" s="194">
        <f t="shared" si="1"/>
        <v>0.375</v>
      </c>
      <c r="H13" s="193">
        <f>'[1]Rape Jury Acq'!D11</f>
        <v>46</v>
      </c>
      <c r="I13" s="193">
        <f>'[1]Rape Jury Acq'!M11</f>
        <v>76</v>
      </c>
      <c r="J13" s="194">
        <f t="shared" si="2"/>
        <v>0.60526315789473684</v>
      </c>
      <c r="K13" s="193">
        <f>'[1]Rape Jury Acq'!E11</f>
        <v>82</v>
      </c>
      <c r="L13" s="193">
        <f>'[1]Rape Jury Acq'!N11</f>
        <v>134</v>
      </c>
      <c r="M13" s="194">
        <f t="shared" si="3"/>
        <v>0.61194029850746268</v>
      </c>
      <c r="N13" s="193">
        <f>'[1]Rape Jury Acq'!F11</f>
        <v>53</v>
      </c>
      <c r="O13" s="193">
        <f>'[1]Rape Jury Acq'!O11</f>
        <v>100</v>
      </c>
      <c r="P13" s="194">
        <f t="shared" si="4"/>
        <v>0.53</v>
      </c>
      <c r="Q13" s="193">
        <f>'[1]Rape Jury Acq'!G11</f>
        <v>59</v>
      </c>
      <c r="R13" s="193">
        <f>'[1]Rape Jury Acq'!P11</f>
        <v>85</v>
      </c>
      <c r="S13" s="194">
        <f t="shared" si="5"/>
        <v>0.69411764705882351</v>
      </c>
      <c r="T13" s="193">
        <f>'[1]Rape Jury Acq'!H11</f>
        <v>68</v>
      </c>
      <c r="U13" s="193">
        <f>'[1]Rape Jury Acq'!Q11</f>
        <v>105</v>
      </c>
      <c r="V13" s="194">
        <f t="shared" si="6"/>
        <v>0.64761904761904765</v>
      </c>
    </row>
    <row r="14" spans="1:22" ht="18" customHeight="1">
      <c r="A14" s="192" t="s">
        <v>135</v>
      </c>
      <c r="B14" s="193">
        <f>'[1]Rape Jury Acq'!B12</f>
        <v>34</v>
      </c>
      <c r="C14" s="193">
        <f>'[1]Rape Jury Acq'!K12</f>
        <v>73</v>
      </c>
      <c r="D14" s="194">
        <f t="shared" si="0"/>
        <v>0.46575342465753422</v>
      </c>
      <c r="E14" s="193">
        <f>'[1]Rape Jury Acq'!C12</f>
        <v>29</v>
      </c>
      <c r="F14" s="193">
        <f>'[1]Rape Jury Acq'!L12</f>
        <v>74</v>
      </c>
      <c r="G14" s="194">
        <f t="shared" si="1"/>
        <v>0.39189189189189189</v>
      </c>
      <c r="H14" s="193">
        <f>'[1]Rape Jury Acq'!D12</f>
        <v>29</v>
      </c>
      <c r="I14" s="193">
        <f>'[1]Rape Jury Acq'!M12</f>
        <v>82</v>
      </c>
      <c r="J14" s="194">
        <f t="shared" si="2"/>
        <v>0.35365853658536583</v>
      </c>
      <c r="K14" s="193">
        <f>'[1]Rape Jury Acq'!E12</f>
        <v>32</v>
      </c>
      <c r="L14" s="193">
        <f>'[1]Rape Jury Acq'!N12</f>
        <v>68</v>
      </c>
      <c r="M14" s="194">
        <f t="shared" si="3"/>
        <v>0.47058823529411764</v>
      </c>
      <c r="N14" s="193">
        <f>'[1]Rape Jury Acq'!F12</f>
        <v>38</v>
      </c>
      <c r="O14" s="193">
        <f>'[1]Rape Jury Acq'!O12</f>
        <v>82</v>
      </c>
      <c r="P14" s="194">
        <f t="shared" si="4"/>
        <v>0.46341463414634149</v>
      </c>
      <c r="Q14" s="193">
        <f>'[1]Rape Jury Acq'!G12</f>
        <v>49</v>
      </c>
      <c r="R14" s="193">
        <f>'[1]Rape Jury Acq'!P12</f>
        <v>102</v>
      </c>
      <c r="S14" s="194">
        <f t="shared" si="5"/>
        <v>0.48039215686274511</v>
      </c>
      <c r="T14" s="193">
        <f>'[1]Rape Jury Acq'!H12</f>
        <v>66</v>
      </c>
      <c r="U14" s="193">
        <f>'[1]Rape Jury Acq'!Q12</f>
        <v>106</v>
      </c>
      <c r="V14" s="194">
        <f t="shared" si="6"/>
        <v>0.62264150943396224</v>
      </c>
    </row>
    <row r="15" spans="1:22" ht="18" customHeight="1">
      <c r="A15" s="192" t="s">
        <v>134</v>
      </c>
      <c r="B15" s="193">
        <f>'[1]Rape Jury Acq'!B13</f>
        <v>29</v>
      </c>
      <c r="C15" s="193">
        <f>'[1]Rape Jury Acq'!K13</f>
        <v>85</v>
      </c>
      <c r="D15" s="194">
        <f t="shared" si="0"/>
        <v>0.3411764705882353</v>
      </c>
      <c r="E15" s="193">
        <f>'[1]Rape Jury Acq'!C13</f>
        <v>30</v>
      </c>
      <c r="F15" s="193">
        <f>'[1]Rape Jury Acq'!L13</f>
        <v>77</v>
      </c>
      <c r="G15" s="194">
        <f t="shared" si="1"/>
        <v>0.38961038961038963</v>
      </c>
      <c r="H15" s="193">
        <f>'[1]Rape Jury Acq'!D13</f>
        <v>31</v>
      </c>
      <c r="I15" s="193">
        <f>'[1]Rape Jury Acq'!M13</f>
        <v>57</v>
      </c>
      <c r="J15" s="194">
        <f t="shared" si="2"/>
        <v>0.54385964912280704</v>
      </c>
      <c r="K15" s="193">
        <f>'[1]Rape Jury Acq'!E13</f>
        <v>55</v>
      </c>
      <c r="L15" s="193">
        <f>'[1]Rape Jury Acq'!N13</f>
        <v>91</v>
      </c>
      <c r="M15" s="194">
        <f t="shared" si="3"/>
        <v>0.60439560439560436</v>
      </c>
      <c r="N15" s="193">
        <f>'[1]Rape Jury Acq'!F13</f>
        <v>51</v>
      </c>
      <c r="O15" s="193">
        <f>'[1]Rape Jury Acq'!O13</f>
        <v>78</v>
      </c>
      <c r="P15" s="194">
        <f t="shared" si="4"/>
        <v>0.65384615384615385</v>
      </c>
      <c r="Q15" s="193">
        <f>'[1]Rape Jury Acq'!G13</f>
        <v>44</v>
      </c>
      <c r="R15" s="193">
        <f>'[1]Rape Jury Acq'!P13</f>
        <v>69</v>
      </c>
      <c r="S15" s="194">
        <f t="shared" si="5"/>
        <v>0.6376811594202898</v>
      </c>
      <c r="T15" s="193">
        <f>'[1]Rape Jury Acq'!H13</f>
        <v>56</v>
      </c>
      <c r="U15" s="193">
        <f>'[1]Rape Jury Acq'!Q13</f>
        <v>81</v>
      </c>
      <c r="V15" s="194">
        <f t="shared" si="6"/>
        <v>0.69135802469135799</v>
      </c>
    </row>
    <row r="16" spans="1:22" ht="18" customHeight="1">
      <c r="A16" s="192" t="s">
        <v>133</v>
      </c>
      <c r="B16" s="193">
        <f>'[1]Rape Jury Acq'!B14</f>
        <v>31</v>
      </c>
      <c r="C16" s="193">
        <f>'[1]Rape Jury Acq'!K14</f>
        <v>79</v>
      </c>
      <c r="D16" s="194">
        <f t="shared" si="0"/>
        <v>0.39240506329113922</v>
      </c>
      <c r="E16" s="193">
        <f>'[1]Rape Jury Acq'!C14</f>
        <v>27</v>
      </c>
      <c r="F16" s="193">
        <f>'[1]Rape Jury Acq'!L14</f>
        <v>80</v>
      </c>
      <c r="G16" s="194">
        <f t="shared" si="1"/>
        <v>0.33750000000000002</v>
      </c>
      <c r="H16" s="193">
        <f>'[1]Rape Jury Acq'!D14</f>
        <v>41</v>
      </c>
      <c r="I16" s="193">
        <f>'[1]Rape Jury Acq'!M14</f>
        <v>78</v>
      </c>
      <c r="J16" s="194">
        <f t="shared" si="2"/>
        <v>0.52564102564102566</v>
      </c>
      <c r="K16" s="193">
        <f>'[1]Rape Jury Acq'!E14</f>
        <v>47</v>
      </c>
      <c r="L16" s="193">
        <f>'[1]Rape Jury Acq'!N14</f>
        <v>92</v>
      </c>
      <c r="M16" s="194">
        <f t="shared" si="3"/>
        <v>0.51086956521739135</v>
      </c>
      <c r="N16" s="193">
        <f>'[1]Rape Jury Acq'!F14</f>
        <v>30</v>
      </c>
      <c r="O16" s="193">
        <f>'[1]Rape Jury Acq'!O14</f>
        <v>51</v>
      </c>
      <c r="P16" s="194">
        <f t="shared" si="4"/>
        <v>0.58823529411764708</v>
      </c>
      <c r="Q16" s="193">
        <f>'[1]Rape Jury Acq'!G14</f>
        <v>37</v>
      </c>
      <c r="R16" s="193">
        <f>'[1]Rape Jury Acq'!P14</f>
        <v>57</v>
      </c>
      <c r="S16" s="194">
        <f t="shared" si="5"/>
        <v>0.64912280701754388</v>
      </c>
      <c r="T16" s="193">
        <f>'[1]Rape Jury Acq'!H14</f>
        <v>64</v>
      </c>
      <c r="U16" s="193">
        <f>'[1]Rape Jury Acq'!Q14</f>
        <v>99</v>
      </c>
      <c r="V16" s="194">
        <f t="shared" si="6"/>
        <v>0.64646464646464652</v>
      </c>
    </row>
    <row r="17" spans="1:22" ht="18" customHeight="1">
      <c r="A17" s="192" t="s">
        <v>88</v>
      </c>
      <c r="B17" s="193">
        <f>'[1]Rape Jury Acq'!B15</f>
        <v>44</v>
      </c>
      <c r="C17" s="193">
        <f>'[1]Rape Jury Acq'!K15</f>
        <v>134</v>
      </c>
      <c r="D17" s="194">
        <f t="shared" si="0"/>
        <v>0.32835820895522388</v>
      </c>
      <c r="E17" s="193">
        <f>'[1]Rape Jury Acq'!C15</f>
        <v>49</v>
      </c>
      <c r="F17" s="193">
        <f>'[1]Rape Jury Acq'!L15</f>
        <v>144</v>
      </c>
      <c r="G17" s="194">
        <f t="shared" si="1"/>
        <v>0.34027777777777779</v>
      </c>
      <c r="H17" s="193">
        <f>'[1]Rape Jury Acq'!D15</f>
        <v>59</v>
      </c>
      <c r="I17" s="193">
        <f>'[1]Rape Jury Acq'!M15</f>
        <v>154</v>
      </c>
      <c r="J17" s="194">
        <f t="shared" si="2"/>
        <v>0.38311688311688313</v>
      </c>
      <c r="K17" s="193">
        <f>'[1]Rape Jury Acq'!E15</f>
        <v>69</v>
      </c>
      <c r="L17" s="193">
        <f>'[1]Rape Jury Acq'!N15</f>
        <v>156</v>
      </c>
      <c r="M17" s="194">
        <f t="shared" si="3"/>
        <v>0.44230769230769229</v>
      </c>
      <c r="N17" s="193">
        <f>'[1]Rape Jury Acq'!F15</f>
        <v>56</v>
      </c>
      <c r="O17" s="193">
        <f>'[1]Rape Jury Acq'!O15</f>
        <v>123</v>
      </c>
      <c r="P17" s="194">
        <f t="shared" si="4"/>
        <v>0.45528455284552843</v>
      </c>
      <c r="Q17" s="193">
        <f>'[1]Rape Jury Acq'!G15</f>
        <v>62</v>
      </c>
      <c r="R17" s="193">
        <f>'[1]Rape Jury Acq'!P15</f>
        <v>111</v>
      </c>
      <c r="S17" s="194">
        <f t="shared" si="5"/>
        <v>0.55855855855855852</v>
      </c>
      <c r="T17" s="193">
        <f>'[1]Rape Jury Acq'!H15</f>
        <v>69</v>
      </c>
      <c r="U17" s="193">
        <f>'[1]Rape Jury Acq'!Q15</f>
        <v>120</v>
      </c>
      <c r="V17" s="194">
        <f t="shared" si="6"/>
        <v>0.57499999999999996</v>
      </c>
    </row>
    <row r="18" spans="1:22" ht="18" customHeight="1">
      <c r="A18" s="192" t="s">
        <v>132</v>
      </c>
      <c r="B18" s="193">
        <f>'[1]Rape Jury Acq'!B16</f>
        <v>48</v>
      </c>
      <c r="C18" s="193">
        <f>'[1]Rape Jury Acq'!K16</f>
        <v>110</v>
      </c>
      <c r="D18" s="194">
        <f t="shared" si="0"/>
        <v>0.43636363636363634</v>
      </c>
      <c r="E18" s="193">
        <f>'[1]Rape Jury Acq'!C16</f>
        <v>44</v>
      </c>
      <c r="F18" s="193">
        <f>'[1]Rape Jury Acq'!L16</f>
        <v>108</v>
      </c>
      <c r="G18" s="194">
        <f t="shared" si="1"/>
        <v>0.40740740740740738</v>
      </c>
      <c r="H18" s="193">
        <f>'[1]Rape Jury Acq'!D16</f>
        <v>52</v>
      </c>
      <c r="I18" s="193">
        <f>'[1]Rape Jury Acq'!M16</f>
        <v>127</v>
      </c>
      <c r="J18" s="194">
        <f t="shared" si="2"/>
        <v>0.40944881889763779</v>
      </c>
      <c r="K18" s="193">
        <f>'[1]Rape Jury Acq'!E16</f>
        <v>60</v>
      </c>
      <c r="L18" s="193">
        <f>'[1]Rape Jury Acq'!N16</f>
        <v>147</v>
      </c>
      <c r="M18" s="194">
        <f t="shared" si="3"/>
        <v>0.40816326530612246</v>
      </c>
      <c r="N18" s="193">
        <f>'[1]Rape Jury Acq'!F16</f>
        <v>65</v>
      </c>
      <c r="O18" s="193">
        <f>'[1]Rape Jury Acq'!O16</f>
        <v>129</v>
      </c>
      <c r="P18" s="194">
        <f t="shared" si="4"/>
        <v>0.50387596899224807</v>
      </c>
      <c r="Q18" s="193">
        <f>'[1]Rape Jury Acq'!G16</f>
        <v>64</v>
      </c>
      <c r="R18" s="193">
        <f>'[1]Rape Jury Acq'!P16</f>
        <v>100</v>
      </c>
      <c r="S18" s="194">
        <f t="shared" si="5"/>
        <v>0.64</v>
      </c>
      <c r="T18" s="193">
        <f>'[1]Rape Jury Acq'!H16</f>
        <v>86</v>
      </c>
      <c r="U18" s="193">
        <f>'[1]Rape Jury Acq'!Q16</f>
        <v>123</v>
      </c>
      <c r="V18" s="194">
        <f t="shared" si="6"/>
        <v>0.69918699186991873</v>
      </c>
    </row>
    <row r="19" spans="1:22" ht="18" customHeight="1"/>
    <row r="20" spans="1:22" ht="18" customHeight="1"/>
    <row r="21" spans="1:22" ht="18" customHeight="1">
      <c r="B21" s="203" t="s">
        <v>163</v>
      </c>
      <c r="C21" s="203"/>
      <c r="D21" s="203"/>
      <c r="E21" s="203" t="s">
        <v>164</v>
      </c>
      <c r="F21" s="203"/>
      <c r="G21" s="203"/>
      <c r="H21" s="203" t="s">
        <v>165</v>
      </c>
      <c r="I21" s="203"/>
      <c r="J21" s="203"/>
      <c r="K21" s="203" t="s">
        <v>166</v>
      </c>
      <c r="L21" s="203"/>
      <c r="M21" s="203"/>
      <c r="N21" s="203" t="s">
        <v>167</v>
      </c>
      <c r="O21" s="203"/>
      <c r="P21" s="203"/>
      <c r="Q21" s="203" t="s">
        <v>168</v>
      </c>
      <c r="R21" s="203"/>
      <c r="S21" s="203"/>
      <c r="T21" s="203" t="s">
        <v>169</v>
      </c>
      <c r="U21" s="203"/>
      <c r="V21" s="203"/>
    </row>
    <row r="22" spans="1:22" s="186" customFormat="1" ht="22.5">
      <c r="B22" s="195" t="s">
        <v>170</v>
      </c>
      <c r="C22" s="195" t="s">
        <v>171</v>
      </c>
      <c r="D22" s="195" t="s">
        <v>172</v>
      </c>
      <c r="E22" s="195" t="s">
        <v>170</v>
      </c>
      <c r="F22" s="195" t="s">
        <v>171</v>
      </c>
      <c r="G22" s="195" t="s">
        <v>172</v>
      </c>
      <c r="H22" s="195" t="s">
        <v>170</v>
      </c>
      <c r="I22" s="195" t="s">
        <v>171</v>
      </c>
      <c r="J22" s="195" t="s">
        <v>172</v>
      </c>
      <c r="K22" s="195" t="s">
        <v>170</v>
      </c>
      <c r="L22" s="195" t="s">
        <v>171</v>
      </c>
      <c r="M22" s="195" t="s">
        <v>172</v>
      </c>
      <c r="N22" s="195" t="s">
        <v>170</v>
      </c>
      <c r="O22" s="195" t="s">
        <v>171</v>
      </c>
      <c r="P22" s="195" t="s">
        <v>172</v>
      </c>
      <c r="Q22" s="195" t="s">
        <v>170</v>
      </c>
      <c r="R22" s="195" t="s">
        <v>171</v>
      </c>
      <c r="S22" s="195" t="s">
        <v>172</v>
      </c>
      <c r="T22" s="195" t="s">
        <v>170</v>
      </c>
      <c r="U22" s="195" t="s">
        <v>171</v>
      </c>
      <c r="V22" s="187" t="s">
        <v>172</v>
      </c>
    </row>
    <row r="23" spans="1:22" ht="18" customHeight="1">
      <c r="A23" s="192" t="s">
        <v>127</v>
      </c>
      <c r="B23" s="193">
        <f>'[1]Rape Jury Acq'!B22</f>
        <v>20</v>
      </c>
      <c r="C23" s="193">
        <f>'[1]Rape Jury Acq'!K22</f>
        <v>41</v>
      </c>
      <c r="D23" s="194">
        <f t="shared" ref="D23:D64" si="7">B23/C23</f>
        <v>0.48780487804878048</v>
      </c>
      <c r="E23" s="193">
        <f>'[1]Rape Jury Acq'!C22</f>
        <v>16</v>
      </c>
      <c r="F23" s="193">
        <f>'[1]Rape Jury Acq'!L22</f>
        <v>41</v>
      </c>
      <c r="G23" s="194">
        <f t="shared" ref="G23:G64" si="8">E23/F23</f>
        <v>0.3902439024390244</v>
      </c>
      <c r="H23" s="193">
        <f>'[1]Rape Jury Acq'!D22</f>
        <v>13</v>
      </c>
      <c r="I23" s="193">
        <f>'[1]Rape Jury Acq'!M22</f>
        <v>39</v>
      </c>
      <c r="J23" s="194">
        <f t="shared" ref="J23:J64" si="9">H23/I23</f>
        <v>0.33333333333333331</v>
      </c>
      <c r="K23" s="193">
        <f>'[1]Rape Jury Acq'!E22</f>
        <v>21</v>
      </c>
      <c r="L23" s="193">
        <f>'[1]Rape Jury Acq'!N22</f>
        <v>39</v>
      </c>
      <c r="M23" s="194">
        <f t="shared" ref="M23:M64" si="10">K23/L23</f>
        <v>0.53846153846153844</v>
      </c>
      <c r="N23" s="193">
        <f>'[1]Rape Jury Acq'!F22</f>
        <v>21</v>
      </c>
      <c r="O23" s="193">
        <f>'[1]Rape Jury Acq'!O22</f>
        <v>48</v>
      </c>
      <c r="P23" s="194">
        <f t="shared" ref="P23:P64" si="11">N23/O23</f>
        <v>0.4375</v>
      </c>
      <c r="Q23" s="193">
        <f>'[1]Rape Jury Acq'!G22</f>
        <v>32</v>
      </c>
      <c r="R23" s="193">
        <f>'[1]Rape Jury Acq'!P22</f>
        <v>68</v>
      </c>
      <c r="S23" s="194">
        <f t="shared" ref="S23:S64" si="12">Q23/R23</f>
        <v>0.47058823529411764</v>
      </c>
      <c r="T23" s="193">
        <f>'[1]Rape Jury Acq'!H22</f>
        <v>45</v>
      </c>
      <c r="U23" s="193">
        <f>'[1]Rape Jury Acq'!Q22</f>
        <v>77</v>
      </c>
      <c r="V23" s="194">
        <f t="shared" ref="V23:V64" si="13">T23/U23</f>
        <v>0.58441558441558439</v>
      </c>
    </row>
    <row r="24" spans="1:22" ht="18" customHeight="1">
      <c r="A24" s="192" t="s">
        <v>126</v>
      </c>
      <c r="B24" s="193">
        <f>'[1]Rape Jury Acq'!B23</f>
        <v>3</v>
      </c>
      <c r="C24" s="193">
        <f>'[1]Rape Jury Acq'!K23</f>
        <v>10</v>
      </c>
      <c r="D24" s="194">
        <f t="shared" si="7"/>
        <v>0.3</v>
      </c>
      <c r="E24" s="193">
        <f>'[1]Rape Jury Acq'!C23</f>
        <v>5</v>
      </c>
      <c r="F24" s="193">
        <f>'[1]Rape Jury Acq'!L23</f>
        <v>14</v>
      </c>
      <c r="G24" s="194">
        <f t="shared" si="8"/>
        <v>0.35714285714285715</v>
      </c>
      <c r="H24" s="193">
        <f>'[1]Rape Jury Acq'!D23</f>
        <v>7</v>
      </c>
      <c r="I24" s="193">
        <f>'[1]Rape Jury Acq'!M23</f>
        <v>8</v>
      </c>
      <c r="J24" s="194">
        <f t="shared" si="9"/>
        <v>0.875</v>
      </c>
      <c r="K24" s="193">
        <f>'[1]Rape Jury Acq'!E23</f>
        <v>6</v>
      </c>
      <c r="L24" s="193">
        <f>'[1]Rape Jury Acq'!N23</f>
        <v>9</v>
      </c>
      <c r="M24" s="194">
        <f t="shared" si="10"/>
        <v>0.66666666666666663</v>
      </c>
      <c r="N24" s="193">
        <f>'[1]Rape Jury Acq'!F23</f>
        <v>4</v>
      </c>
      <c r="O24" s="193">
        <f>'[1]Rape Jury Acq'!O23</f>
        <v>5</v>
      </c>
      <c r="P24" s="194">
        <f t="shared" si="11"/>
        <v>0.8</v>
      </c>
      <c r="Q24" s="193">
        <f>'[1]Rape Jury Acq'!G23</f>
        <v>4</v>
      </c>
      <c r="R24" s="193">
        <f>'[1]Rape Jury Acq'!P23</f>
        <v>7</v>
      </c>
      <c r="S24" s="194">
        <f t="shared" si="12"/>
        <v>0.5714285714285714</v>
      </c>
      <c r="T24" s="193">
        <f>'[1]Rape Jury Acq'!H23</f>
        <v>10</v>
      </c>
      <c r="U24" s="193">
        <f>'[1]Rape Jury Acq'!Q23</f>
        <v>12</v>
      </c>
      <c r="V24" s="194">
        <f t="shared" si="13"/>
        <v>0.83333333333333337</v>
      </c>
    </row>
    <row r="25" spans="1:22" ht="18" customHeight="1">
      <c r="A25" s="192" t="s">
        <v>125</v>
      </c>
      <c r="B25" s="193">
        <f>'[1]Rape Jury Acq'!B24</f>
        <v>3</v>
      </c>
      <c r="C25" s="193">
        <f>'[1]Rape Jury Acq'!K24</f>
        <v>11</v>
      </c>
      <c r="D25" s="194">
        <f t="shared" si="7"/>
        <v>0.27272727272727271</v>
      </c>
      <c r="E25" s="193">
        <f>'[1]Rape Jury Acq'!C24</f>
        <v>12</v>
      </c>
      <c r="F25" s="193">
        <f>'[1]Rape Jury Acq'!L24</f>
        <v>21</v>
      </c>
      <c r="G25" s="194">
        <f t="shared" si="8"/>
        <v>0.5714285714285714</v>
      </c>
      <c r="H25" s="193">
        <f>'[1]Rape Jury Acq'!D24</f>
        <v>8</v>
      </c>
      <c r="I25" s="193">
        <f>'[1]Rape Jury Acq'!M24</f>
        <v>13</v>
      </c>
      <c r="J25" s="194">
        <f t="shared" si="9"/>
        <v>0.61538461538461542</v>
      </c>
      <c r="K25" s="193">
        <f>'[1]Rape Jury Acq'!E24</f>
        <v>10</v>
      </c>
      <c r="L25" s="193">
        <f>'[1]Rape Jury Acq'!N24</f>
        <v>13</v>
      </c>
      <c r="M25" s="194">
        <f t="shared" si="10"/>
        <v>0.76923076923076927</v>
      </c>
      <c r="N25" s="193">
        <f>'[1]Rape Jury Acq'!F24</f>
        <v>8</v>
      </c>
      <c r="O25" s="193">
        <f>'[1]Rape Jury Acq'!O24</f>
        <v>14</v>
      </c>
      <c r="P25" s="194">
        <f t="shared" si="11"/>
        <v>0.5714285714285714</v>
      </c>
      <c r="Q25" s="193">
        <f>'[1]Rape Jury Acq'!G24</f>
        <v>13</v>
      </c>
      <c r="R25" s="193">
        <f>'[1]Rape Jury Acq'!P24</f>
        <v>19</v>
      </c>
      <c r="S25" s="194">
        <f t="shared" si="12"/>
        <v>0.68421052631578949</v>
      </c>
      <c r="T25" s="193">
        <f>'[1]Rape Jury Acq'!H24</f>
        <v>10</v>
      </c>
      <c r="U25" s="193">
        <f>'[1]Rape Jury Acq'!Q24</f>
        <v>24</v>
      </c>
      <c r="V25" s="194">
        <f t="shared" si="13"/>
        <v>0.41666666666666669</v>
      </c>
    </row>
    <row r="26" spans="1:22" ht="18" customHeight="1">
      <c r="A26" s="192" t="s">
        <v>124</v>
      </c>
      <c r="B26" s="193">
        <f>'[1]Rape Jury Acq'!B25</f>
        <v>8</v>
      </c>
      <c r="C26" s="193">
        <f>'[1]Rape Jury Acq'!K25</f>
        <v>16</v>
      </c>
      <c r="D26" s="194">
        <f t="shared" si="7"/>
        <v>0.5</v>
      </c>
      <c r="E26" s="193">
        <f>'[1]Rape Jury Acq'!C25</f>
        <v>8</v>
      </c>
      <c r="F26" s="193">
        <f>'[1]Rape Jury Acq'!L25</f>
        <v>15</v>
      </c>
      <c r="G26" s="194">
        <f t="shared" si="8"/>
        <v>0.53333333333333333</v>
      </c>
      <c r="H26" s="193">
        <f>'[1]Rape Jury Acq'!D25</f>
        <v>8</v>
      </c>
      <c r="I26" s="193">
        <f>'[1]Rape Jury Acq'!M25</f>
        <v>12</v>
      </c>
      <c r="J26" s="194">
        <f t="shared" si="9"/>
        <v>0.66666666666666663</v>
      </c>
      <c r="K26" s="193">
        <f>'[1]Rape Jury Acq'!E25</f>
        <v>7</v>
      </c>
      <c r="L26" s="193">
        <f>'[1]Rape Jury Acq'!N25</f>
        <v>14</v>
      </c>
      <c r="M26" s="194">
        <f t="shared" si="10"/>
        <v>0.5</v>
      </c>
      <c r="N26" s="193">
        <f>'[1]Rape Jury Acq'!F25</f>
        <v>10</v>
      </c>
      <c r="O26" s="193">
        <f>'[1]Rape Jury Acq'!O25</f>
        <v>18</v>
      </c>
      <c r="P26" s="194">
        <f t="shared" si="11"/>
        <v>0.55555555555555558</v>
      </c>
      <c r="Q26" s="193">
        <f>'[1]Rape Jury Acq'!G25</f>
        <v>15</v>
      </c>
      <c r="R26" s="193">
        <f>'[1]Rape Jury Acq'!P25</f>
        <v>19</v>
      </c>
      <c r="S26" s="194">
        <f t="shared" si="12"/>
        <v>0.78947368421052633</v>
      </c>
      <c r="T26" s="193">
        <f>'[1]Rape Jury Acq'!H25</f>
        <v>7</v>
      </c>
      <c r="U26" s="193">
        <f>'[1]Rape Jury Acq'!Q25</f>
        <v>11</v>
      </c>
      <c r="V26" s="194">
        <f t="shared" si="13"/>
        <v>0.63636363636363635</v>
      </c>
    </row>
    <row r="27" spans="1:22" ht="18" customHeight="1">
      <c r="A27" s="192" t="s">
        <v>123</v>
      </c>
      <c r="B27" s="193">
        <f>'[1]Rape Jury Acq'!B26</f>
        <v>4</v>
      </c>
      <c r="C27" s="193">
        <f>'[1]Rape Jury Acq'!K26</f>
        <v>12</v>
      </c>
      <c r="D27" s="194">
        <f t="shared" si="7"/>
        <v>0.33333333333333331</v>
      </c>
      <c r="E27" s="193">
        <f>'[1]Rape Jury Acq'!C26</f>
        <v>6</v>
      </c>
      <c r="F27" s="193">
        <f>'[1]Rape Jury Acq'!L26</f>
        <v>15</v>
      </c>
      <c r="G27" s="194">
        <f t="shared" si="8"/>
        <v>0.4</v>
      </c>
      <c r="H27" s="193">
        <f>'[1]Rape Jury Acq'!D26</f>
        <v>9</v>
      </c>
      <c r="I27" s="193">
        <f>'[1]Rape Jury Acq'!M26</f>
        <v>14</v>
      </c>
      <c r="J27" s="194">
        <f t="shared" si="9"/>
        <v>0.6428571428571429</v>
      </c>
      <c r="K27" s="193">
        <f>'[1]Rape Jury Acq'!E26</f>
        <v>12</v>
      </c>
      <c r="L27" s="193">
        <f>'[1]Rape Jury Acq'!N26</f>
        <v>18</v>
      </c>
      <c r="M27" s="194">
        <f t="shared" si="10"/>
        <v>0.66666666666666663</v>
      </c>
      <c r="N27" s="193">
        <f>'[1]Rape Jury Acq'!F26</f>
        <v>13</v>
      </c>
      <c r="O27" s="193">
        <f>'[1]Rape Jury Acq'!O26</f>
        <v>28</v>
      </c>
      <c r="P27" s="194">
        <f t="shared" si="11"/>
        <v>0.4642857142857143</v>
      </c>
      <c r="Q27" s="193">
        <f>'[1]Rape Jury Acq'!G26</f>
        <v>13</v>
      </c>
      <c r="R27" s="193">
        <f>'[1]Rape Jury Acq'!P26</f>
        <v>25</v>
      </c>
      <c r="S27" s="194">
        <f t="shared" si="12"/>
        <v>0.52</v>
      </c>
      <c r="T27" s="193">
        <f>'[1]Rape Jury Acq'!H26</f>
        <v>15</v>
      </c>
      <c r="U27" s="193">
        <f>'[1]Rape Jury Acq'!Q26</f>
        <v>28</v>
      </c>
      <c r="V27" s="194">
        <f t="shared" si="13"/>
        <v>0.5357142857142857</v>
      </c>
    </row>
    <row r="28" spans="1:22" ht="18" customHeight="1">
      <c r="A28" s="192" t="s">
        <v>122</v>
      </c>
      <c r="B28" s="193">
        <f>'[1]Rape Jury Acq'!B27</f>
        <v>2</v>
      </c>
      <c r="C28" s="193">
        <f>'[1]Rape Jury Acq'!K27</f>
        <v>12</v>
      </c>
      <c r="D28" s="194">
        <f t="shared" si="7"/>
        <v>0.16666666666666666</v>
      </c>
      <c r="E28" s="193">
        <f>'[1]Rape Jury Acq'!C27</f>
        <v>9</v>
      </c>
      <c r="F28" s="193">
        <f>'[1]Rape Jury Acq'!L27</f>
        <v>15</v>
      </c>
      <c r="G28" s="194">
        <f t="shared" si="8"/>
        <v>0.6</v>
      </c>
      <c r="H28" s="193">
        <f>'[1]Rape Jury Acq'!D27</f>
        <v>8</v>
      </c>
      <c r="I28" s="193">
        <f>'[1]Rape Jury Acq'!M27</f>
        <v>10</v>
      </c>
      <c r="J28" s="194">
        <f t="shared" si="9"/>
        <v>0.8</v>
      </c>
      <c r="K28" s="193">
        <f>'[1]Rape Jury Acq'!E27</f>
        <v>4</v>
      </c>
      <c r="L28" s="193">
        <f>'[1]Rape Jury Acq'!N27</f>
        <v>6</v>
      </c>
      <c r="M28" s="194">
        <f t="shared" si="10"/>
        <v>0.66666666666666663</v>
      </c>
      <c r="N28" s="193">
        <f>'[1]Rape Jury Acq'!F27</f>
        <v>5</v>
      </c>
      <c r="O28" s="193">
        <f>'[1]Rape Jury Acq'!O27</f>
        <v>6</v>
      </c>
      <c r="P28" s="194">
        <f t="shared" si="11"/>
        <v>0.83333333333333337</v>
      </c>
      <c r="Q28" s="193">
        <f>'[1]Rape Jury Acq'!G27</f>
        <v>1</v>
      </c>
      <c r="R28" s="193">
        <f>'[1]Rape Jury Acq'!P27</f>
        <v>5</v>
      </c>
      <c r="S28" s="194">
        <f t="shared" si="12"/>
        <v>0.2</v>
      </c>
      <c r="T28" s="193">
        <f>'[1]Rape Jury Acq'!H27</f>
        <v>7</v>
      </c>
      <c r="U28" s="193">
        <f>'[1]Rape Jury Acq'!Q27</f>
        <v>12</v>
      </c>
      <c r="V28" s="194">
        <f t="shared" si="13"/>
        <v>0.58333333333333337</v>
      </c>
    </row>
    <row r="29" spans="1:22" ht="18" customHeight="1">
      <c r="A29" s="192" t="s">
        <v>121</v>
      </c>
      <c r="B29" s="193">
        <f>'[1]Rape Jury Acq'!B28</f>
        <v>4</v>
      </c>
      <c r="C29" s="193">
        <f>'[1]Rape Jury Acq'!K28</f>
        <v>19</v>
      </c>
      <c r="D29" s="194">
        <f t="shared" si="7"/>
        <v>0.21052631578947367</v>
      </c>
      <c r="E29" s="193">
        <f>'[1]Rape Jury Acq'!C28</f>
        <v>13</v>
      </c>
      <c r="F29" s="193">
        <f>'[1]Rape Jury Acq'!L28</f>
        <v>33</v>
      </c>
      <c r="G29" s="194">
        <f t="shared" si="8"/>
        <v>0.39393939393939392</v>
      </c>
      <c r="H29" s="193">
        <f>'[1]Rape Jury Acq'!D28</f>
        <v>8</v>
      </c>
      <c r="I29" s="193">
        <f>'[1]Rape Jury Acq'!M28</f>
        <v>17</v>
      </c>
      <c r="J29" s="194">
        <f t="shared" si="9"/>
        <v>0.47058823529411764</v>
      </c>
      <c r="K29" s="193">
        <f>'[1]Rape Jury Acq'!E28</f>
        <v>21</v>
      </c>
      <c r="L29" s="193">
        <f>'[1]Rape Jury Acq'!N28</f>
        <v>40</v>
      </c>
      <c r="M29" s="194">
        <f t="shared" si="10"/>
        <v>0.52500000000000002</v>
      </c>
      <c r="N29" s="193">
        <f>'[1]Rape Jury Acq'!F28</f>
        <v>18</v>
      </c>
      <c r="O29" s="193">
        <f>'[1]Rape Jury Acq'!O28</f>
        <v>38</v>
      </c>
      <c r="P29" s="194">
        <f t="shared" si="11"/>
        <v>0.47368421052631576</v>
      </c>
      <c r="Q29" s="193">
        <f>'[1]Rape Jury Acq'!G28</f>
        <v>11</v>
      </c>
      <c r="R29" s="193">
        <f>'[1]Rape Jury Acq'!P28</f>
        <v>25</v>
      </c>
      <c r="S29" s="194">
        <f t="shared" si="12"/>
        <v>0.44</v>
      </c>
      <c r="T29" s="193">
        <f>'[1]Rape Jury Acq'!H28</f>
        <v>13</v>
      </c>
      <c r="U29" s="193">
        <f>'[1]Rape Jury Acq'!Q28</f>
        <v>20</v>
      </c>
      <c r="V29" s="194">
        <f t="shared" si="13"/>
        <v>0.65</v>
      </c>
    </row>
    <row r="30" spans="1:22" ht="18" customHeight="1">
      <c r="A30" s="192" t="s">
        <v>120</v>
      </c>
      <c r="B30" s="193">
        <f>'[1]Rape Jury Acq'!B29</f>
        <v>8</v>
      </c>
      <c r="C30" s="193">
        <f>'[1]Rape Jury Acq'!K29</f>
        <v>18</v>
      </c>
      <c r="D30" s="194">
        <f t="shared" si="7"/>
        <v>0.44444444444444442</v>
      </c>
      <c r="E30" s="193">
        <f>'[1]Rape Jury Acq'!C29</f>
        <v>8</v>
      </c>
      <c r="F30" s="193">
        <f>'[1]Rape Jury Acq'!L29</f>
        <v>14</v>
      </c>
      <c r="G30" s="194">
        <f t="shared" si="8"/>
        <v>0.5714285714285714</v>
      </c>
      <c r="H30" s="193">
        <f>'[1]Rape Jury Acq'!D29</f>
        <v>12</v>
      </c>
      <c r="I30" s="193">
        <f>'[1]Rape Jury Acq'!M29</f>
        <v>27</v>
      </c>
      <c r="J30" s="194">
        <f t="shared" si="9"/>
        <v>0.44444444444444442</v>
      </c>
      <c r="K30" s="193">
        <f>'[1]Rape Jury Acq'!E29</f>
        <v>7</v>
      </c>
      <c r="L30" s="193">
        <f>'[1]Rape Jury Acq'!N29</f>
        <v>21</v>
      </c>
      <c r="M30" s="194">
        <f t="shared" si="10"/>
        <v>0.33333333333333331</v>
      </c>
      <c r="N30" s="193">
        <f>'[1]Rape Jury Acq'!F29</f>
        <v>10</v>
      </c>
      <c r="O30" s="193">
        <f>'[1]Rape Jury Acq'!O29</f>
        <v>25</v>
      </c>
      <c r="P30" s="194">
        <f t="shared" si="11"/>
        <v>0.4</v>
      </c>
      <c r="Q30" s="193">
        <f>'[1]Rape Jury Acq'!G29</f>
        <v>17</v>
      </c>
      <c r="R30" s="193">
        <f>'[1]Rape Jury Acq'!P29</f>
        <v>27</v>
      </c>
      <c r="S30" s="194">
        <f t="shared" si="12"/>
        <v>0.62962962962962965</v>
      </c>
      <c r="T30" s="193">
        <f>'[1]Rape Jury Acq'!H29</f>
        <v>16</v>
      </c>
      <c r="U30" s="193">
        <f>'[1]Rape Jury Acq'!Q29</f>
        <v>21</v>
      </c>
      <c r="V30" s="194">
        <f t="shared" si="13"/>
        <v>0.76190476190476186</v>
      </c>
    </row>
    <row r="31" spans="1:22" ht="18" customHeight="1">
      <c r="A31" s="192" t="s">
        <v>119</v>
      </c>
      <c r="B31" s="193">
        <f>'[1]Rape Jury Acq'!B30</f>
        <v>8</v>
      </c>
      <c r="C31" s="193">
        <f>'[1]Rape Jury Acq'!K30</f>
        <v>13</v>
      </c>
      <c r="D31" s="194">
        <f t="shared" si="7"/>
        <v>0.61538461538461542</v>
      </c>
      <c r="E31" s="193">
        <f>'[1]Rape Jury Acq'!C30</f>
        <v>3</v>
      </c>
      <c r="F31" s="193">
        <f>'[1]Rape Jury Acq'!L30</f>
        <v>10</v>
      </c>
      <c r="G31" s="194">
        <f t="shared" si="8"/>
        <v>0.3</v>
      </c>
      <c r="H31" s="193">
        <f>'[1]Rape Jury Acq'!D30</f>
        <v>5</v>
      </c>
      <c r="I31" s="193">
        <f>'[1]Rape Jury Acq'!M30</f>
        <v>11</v>
      </c>
      <c r="J31" s="194">
        <f t="shared" si="9"/>
        <v>0.45454545454545453</v>
      </c>
      <c r="K31" s="193">
        <f>'[1]Rape Jury Acq'!E30</f>
        <v>6</v>
      </c>
      <c r="L31" s="193">
        <f>'[1]Rape Jury Acq'!N30</f>
        <v>9</v>
      </c>
      <c r="M31" s="194">
        <f t="shared" si="10"/>
        <v>0.66666666666666663</v>
      </c>
      <c r="N31" s="193">
        <f>'[1]Rape Jury Acq'!F30</f>
        <v>5</v>
      </c>
      <c r="O31" s="193">
        <f>'[1]Rape Jury Acq'!O30</f>
        <v>5</v>
      </c>
      <c r="P31" s="194">
        <f t="shared" si="11"/>
        <v>1</v>
      </c>
      <c r="Q31" s="193">
        <f>'[1]Rape Jury Acq'!G30</f>
        <v>6</v>
      </c>
      <c r="R31" s="193">
        <f>'[1]Rape Jury Acq'!P30</f>
        <v>9</v>
      </c>
      <c r="S31" s="194">
        <f t="shared" si="12"/>
        <v>0.66666666666666663</v>
      </c>
      <c r="T31" s="193">
        <f>'[1]Rape Jury Acq'!H30</f>
        <v>15</v>
      </c>
      <c r="U31" s="193">
        <f>'[1]Rape Jury Acq'!Q30</f>
        <v>23</v>
      </c>
      <c r="V31" s="194">
        <f t="shared" si="13"/>
        <v>0.65217391304347827</v>
      </c>
    </row>
    <row r="32" spans="1:22" ht="18" customHeight="1">
      <c r="A32" s="192" t="s">
        <v>118</v>
      </c>
      <c r="B32" s="193">
        <f>'[1]Rape Jury Acq'!B31</f>
        <v>11</v>
      </c>
      <c r="C32" s="193">
        <f>'[1]Rape Jury Acq'!K31</f>
        <v>17</v>
      </c>
      <c r="D32" s="194">
        <f t="shared" si="7"/>
        <v>0.6470588235294118</v>
      </c>
      <c r="E32" s="193">
        <f>'[1]Rape Jury Acq'!C31</f>
        <v>11</v>
      </c>
      <c r="F32" s="193">
        <f>'[1]Rape Jury Acq'!L31</f>
        <v>23</v>
      </c>
      <c r="G32" s="194">
        <f t="shared" si="8"/>
        <v>0.47826086956521741</v>
      </c>
      <c r="H32" s="193">
        <f>'[1]Rape Jury Acq'!D31</f>
        <v>10</v>
      </c>
      <c r="I32" s="193">
        <f>'[1]Rape Jury Acq'!M31</f>
        <v>15</v>
      </c>
      <c r="J32" s="194">
        <f t="shared" si="9"/>
        <v>0.66666666666666663</v>
      </c>
      <c r="K32" s="193">
        <f>'[1]Rape Jury Acq'!E31</f>
        <v>10</v>
      </c>
      <c r="L32" s="193">
        <f>'[1]Rape Jury Acq'!N31</f>
        <v>29</v>
      </c>
      <c r="M32" s="194">
        <f t="shared" si="10"/>
        <v>0.34482758620689657</v>
      </c>
      <c r="N32" s="193">
        <f>'[1]Rape Jury Acq'!F31</f>
        <v>13</v>
      </c>
      <c r="O32" s="193">
        <f>'[1]Rape Jury Acq'!O31</f>
        <v>28</v>
      </c>
      <c r="P32" s="194">
        <f t="shared" si="11"/>
        <v>0.4642857142857143</v>
      </c>
      <c r="Q32" s="193">
        <f>'[1]Rape Jury Acq'!G31</f>
        <v>5</v>
      </c>
      <c r="R32" s="193">
        <f>'[1]Rape Jury Acq'!P31</f>
        <v>16</v>
      </c>
      <c r="S32" s="194">
        <f t="shared" si="12"/>
        <v>0.3125</v>
      </c>
      <c r="T32" s="193">
        <f>'[1]Rape Jury Acq'!H31</f>
        <v>7</v>
      </c>
      <c r="U32" s="193">
        <f>'[1]Rape Jury Acq'!Q31</f>
        <v>11</v>
      </c>
      <c r="V32" s="194">
        <f t="shared" si="13"/>
        <v>0.63636363636363635</v>
      </c>
    </row>
    <row r="33" spans="1:22" ht="18" customHeight="1">
      <c r="A33" s="192" t="s">
        <v>117</v>
      </c>
      <c r="B33" s="193">
        <f>'[1]Rape Jury Acq'!B32</f>
        <v>3</v>
      </c>
      <c r="C33" s="193">
        <f>'[1]Rape Jury Acq'!K32</f>
        <v>7</v>
      </c>
      <c r="D33" s="194">
        <f t="shared" si="7"/>
        <v>0.42857142857142855</v>
      </c>
      <c r="E33" s="193">
        <f>'[1]Rape Jury Acq'!C32</f>
        <v>5</v>
      </c>
      <c r="F33" s="193">
        <f>'[1]Rape Jury Acq'!L32</f>
        <v>7</v>
      </c>
      <c r="G33" s="194">
        <f t="shared" si="8"/>
        <v>0.7142857142857143</v>
      </c>
      <c r="H33" s="193">
        <f>'[1]Rape Jury Acq'!D32</f>
        <v>5</v>
      </c>
      <c r="I33" s="193">
        <f>'[1]Rape Jury Acq'!M32</f>
        <v>12</v>
      </c>
      <c r="J33" s="194">
        <f t="shared" si="9"/>
        <v>0.41666666666666669</v>
      </c>
      <c r="K33" s="193">
        <f>'[1]Rape Jury Acq'!E32</f>
        <v>9</v>
      </c>
      <c r="L33" s="193">
        <f>'[1]Rape Jury Acq'!N32</f>
        <v>19</v>
      </c>
      <c r="M33" s="194">
        <f t="shared" si="10"/>
        <v>0.47368421052631576</v>
      </c>
      <c r="N33" s="193">
        <f>'[1]Rape Jury Acq'!F32</f>
        <v>7</v>
      </c>
      <c r="O33" s="193">
        <f>'[1]Rape Jury Acq'!O32</f>
        <v>10</v>
      </c>
      <c r="P33" s="194">
        <f t="shared" si="11"/>
        <v>0.7</v>
      </c>
      <c r="Q33" s="193">
        <f>'[1]Rape Jury Acq'!G32</f>
        <v>9</v>
      </c>
      <c r="R33" s="193">
        <f>'[1]Rape Jury Acq'!P32</f>
        <v>16</v>
      </c>
      <c r="S33" s="194">
        <f t="shared" si="12"/>
        <v>0.5625</v>
      </c>
      <c r="T33" s="193">
        <f>'[1]Rape Jury Acq'!H32</f>
        <v>10</v>
      </c>
      <c r="U33" s="193">
        <f>'[1]Rape Jury Acq'!Q32</f>
        <v>11</v>
      </c>
      <c r="V33" s="194">
        <f t="shared" si="13"/>
        <v>0.90909090909090906</v>
      </c>
    </row>
    <row r="34" spans="1:22" ht="18" customHeight="1">
      <c r="A34" s="192" t="s">
        <v>116</v>
      </c>
      <c r="B34" s="193">
        <f>'[1]Rape Jury Acq'!B33</f>
        <v>7</v>
      </c>
      <c r="C34" s="193">
        <f>'[1]Rape Jury Acq'!K33</f>
        <v>19</v>
      </c>
      <c r="D34" s="194">
        <f t="shared" si="7"/>
        <v>0.36842105263157893</v>
      </c>
      <c r="E34" s="193">
        <f>'[1]Rape Jury Acq'!C33</f>
        <v>6</v>
      </c>
      <c r="F34" s="193">
        <f>'[1]Rape Jury Acq'!L33</f>
        <v>26</v>
      </c>
      <c r="G34" s="194">
        <f t="shared" si="8"/>
        <v>0.23076923076923078</v>
      </c>
      <c r="H34" s="193">
        <f>'[1]Rape Jury Acq'!D33</f>
        <v>11</v>
      </c>
      <c r="I34" s="193">
        <f>'[1]Rape Jury Acq'!M33</f>
        <v>25</v>
      </c>
      <c r="J34" s="194">
        <f t="shared" si="9"/>
        <v>0.44</v>
      </c>
      <c r="K34" s="193">
        <f>'[1]Rape Jury Acq'!E33</f>
        <v>18</v>
      </c>
      <c r="L34" s="193">
        <f>'[1]Rape Jury Acq'!N33</f>
        <v>30</v>
      </c>
      <c r="M34" s="194">
        <f t="shared" si="10"/>
        <v>0.6</v>
      </c>
      <c r="N34" s="193">
        <f>'[1]Rape Jury Acq'!F33</f>
        <v>9</v>
      </c>
      <c r="O34" s="193">
        <f>'[1]Rape Jury Acq'!O33</f>
        <v>22</v>
      </c>
      <c r="P34" s="194">
        <f t="shared" si="11"/>
        <v>0.40909090909090912</v>
      </c>
      <c r="Q34" s="193">
        <f>'[1]Rape Jury Acq'!G33</f>
        <v>14</v>
      </c>
      <c r="R34" s="193">
        <f>'[1]Rape Jury Acq'!P33</f>
        <v>21</v>
      </c>
      <c r="S34" s="194">
        <f t="shared" si="12"/>
        <v>0.66666666666666663</v>
      </c>
      <c r="T34" s="193">
        <f>'[1]Rape Jury Acq'!H33</f>
        <v>15</v>
      </c>
      <c r="U34" s="193">
        <f>'[1]Rape Jury Acq'!Q33</f>
        <v>33</v>
      </c>
      <c r="V34" s="194">
        <f t="shared" si="13"/>
        <v>0.45454545454545453</v>
      </c>
    </row>
    <row r="35" spans="1:22" ht="18" customHeight="1">
      <c r="A35" s="192" t="s">
        <v>115</v>
      </c>
      <c r="B35" s="193">
        <f>'[1]Rape Jury Acq'!B34</f>
        <v>6</v>
      </c>
      <c r="C35" s="193">
        <f>'[1]Rape Jury Acq'!K34</f>
        <v>14</v>
      </c>
      <c r="D35" s="194">
        <f t="shared" si="7"/>
        <v>0.42857142857142855</v>
      </c>
      <c r="E35" s="193">
        <f>'[1]Rape Jury Acq'!C34</f>
        <v>5</v>
      </c>
      <c r="F35" s="193">
        <f>'[1]Rape Jury Acq'!L34</f>
        <v>19</v>
      </c>
      <c r="G35" s="194">
        <f t="shared" si="8"/>
        <v>0.26315789473684209</v>
      </c>
      <c r="H35" s="193">
        <f>'[1]Rape Jury Acq'!D34</f>
        <v>4</v>
      </c>
      <c r="I35" s="193">
        <f>'[1]Rape Jury Acq'!M34</f>
        <v>16</v>
      </c>
      <c r="J35" s="194">
        <f t="shared" si="9"/>
        <v>0.25</v>
      </c>
      <c r="K35" s="193">
        <f>'[1]Rape Jury Acq'!E34</f>
        <v>4</v>
      </c>
      <c r="L35" s="193">
        <f>'[1]Rape Jury Acq'!N34</f>
        <v>8</v>
      </c>
      <c r="M35" s="194">
        <f t="shared" si="10"/>
        <v>0.5</v>
      </c>
      <c r="N35" s="193">
        <f>'[1]Rape Jury Acq'!F34</f>
        <v>7</v>
      </c>
      <c r="O35" s="193">
        <f>'[1]Rape Jury Acq'!O34</f>
        <v>9</v>
      </c>
      <c r="P35" s="194">
        <f t="shared" si="11"/>
        <v>0.77777777777777779</v>
      </c>
      <c r="Q35" s="193">
        <f>'[1]Rape Jury Acq'!G34</f>
        <v>0</v>
      </c>
      <c r="R35" s="193">
        <f>'[1]Rape Jury Acq'!P34</f>
        <v>7</v>
      </c>
      <c r="S35" s="194">
        <f t="shared" si="12"/>
        <v>0</v>
      </c>
      <c r="T35" s="193">
        <f>'[1]Rape Jury Acq'!H34</f>
        <v>5</v>
      </c>
      <c r="U35" s="193">
        <f>'[1]Rape Jury Acq'!Q34</f>
        <v>8</v>
      </c>
      <c r="V35" s="194">
        <f t="shared" si="13"/>
        <v>0.625</v>
      </c>
    </row>
    <row r="36" spans="1:22" ht="18" customHeight="1">
      <c r="A36" s="192" t="s">
        <v>114</v>
      </c>
      <c r="B36" s="193">
        <f>'[1]Rape Jury Acq'!B35</f>
        <v>42</v>
      </c>
      <c r="C36" s="193">
        <f>'[1]Rape Jury Acq'!K35</f>
        <v>102</v>
      </c>
      <c r="D36" s="194">
        <f t="shared" si="7"/>
        <v>0.41176470588235292</v>
      </c>
      <c r="E36" s="193">
        <f>'[1]Rape Jury Acq'!C35</f>
        <v>49</v>
      </c>
      <c r="F36" s="193">
        <f>'[1]Rape Jury Acq'!L35</f>
        <v>115</v>
      </c>
      <c r="G36" s="194">
        <f t="shared" si="8"/>
        <v>0.42608695652173911</v>
      </c>
      <c r="H36" s="193">
        <f>'[1]Rape Jury Acq'!D35</f>
        <v>30</v>
      </c>
      <c r="I36" s="193">
        <f>'[1]Rape Jury Acq'!M35</f>
        <v>97</v>
      </c>
      <c r="J36" s="194">
        <f t="shared" si="9"/>
        <v>0.30927835051546393</v>
      </c>
      <c r="K36" s="193">
        <f>'[1]Rape Jury Acq'!E35</f>
        <v>56</v>
      </c>
      <c r="L36" s="193">
        <f>'[1]Rape Jury Acq'!N35</f>
        <v>118</v>
      </c>
      <c r="M36" s="194">
        <f t="shared" si="10"/>
        <v>0.47457627118644069</v>
      </c>
      <c r="N36" s="193">
        <f>'[1]Rape Jury Acq'!F35</f>
        <v>57</v>
      </c>
      <c r="O36" s="193">
        <f>'[1]Rape Jury Acq'!O35</f>
        <v>121</v>
      </c>
      <c r="P36" s="194">
        <f t="shared" si="11"/>
        <v>0.47107438016528924</v>
      </c>
      <c r="Q36" s="193">
        <f>'[1]Rape Jury Acq'!G35</f>
        <v>64</v>
      </c>
      <c r="R36" s="193">
        <f>'[1]Rape Jury Acq'!P35</f>
        <v>116</v>
      </c>
      <c r="S36" s="194">
        <f t="shared" si="12"/>
        <v>0.55172413793103448</v>
      </c>
      <c r="T36" s="193">
        <f>'[1]Rape Jury Acq'!H35</f>
        <v>67</v>
      </c>
      <c r="U36" s="193">
        <f>'[1]Rape Jury Acq'!Q35</f>
        <v>116</v>
      </c>
      <c r="V36" s="194">
        <f t="shared" si="13"/>
        <v>0.57758620689655171</v>
      </c>
    </row>
    <row r="37" spans="1:22" ht="18" customHeight="1">
      <c r="A37" s="192" t="s">
        <v>113</v>
      </c>
      <c r="B37" s="193">
        <f>'[1]Rape Jury Acq'!B36</f>
        <v>10</v>
      </c>
      <c r="C37" s="193">
        <f>'[1]Rape Jury Acq'!K36</f>
        <v>18</v>
      </c>
      <c r="D37" s="194">
        <f t="shared" si="7"/>
        <v>0.55555555555555558</v>
      </c>
      <c r="E37" s="193">
        <f>'[1]Rape Jury Acq'!C36</f>
        <v>5</v>
      </c>
      <c r="F37" s="193">
        <f>'[1]Rape Jury Acq'!L36</f>
        <v>19</v>
      </c>
      <c r="G37" s="194">
        <f t="shared" si="8"/>
        <v>0.26315789473684209</v>
      </c>
      <c r="H37" s="193">
        <f>'[1]Rape Jury Acq'!D36</f>
        <v>13</v>
      </c>
      <c r="I37" s="193">
        <f>'[1]Rape Jury Acq'!M36</f>
        <v>31</v>
      </c>
      <c r="J37" s="194">
        <f t="shared" si="9"/>
        <v>0.41935483870967744</v>
      </c>
      <c r="K37" s="193">
        <f>'[1]Rape Jury Acq'!E36</f>
        <v>9</v>
      </c>
      <c r="L37" s="193">
        <f>'[1]Rape Jury Acq'!N36</f>
        <v>22</v>
      </c>
      <c r="M37" s="194">
        <f t="shared" si="10"/>
        <v>0.40909090909090912</v>
      </c>
      <c r="N37" s="193">
        <f>'[1]Rape Jury Acq'!F36</f>
        <v>3</v>
      </c>
      <c r="O37" s="193">
        <f>'[1]Rape Jury Acq'!O36</f>
        <v>14</v>
      </c>
      <c r="P37" s="194">
        <f t="shared" si="11"/>
        <v>0.21428571428571427</v>
      </c>
      <c r="Q37" s="193">
        <f>'[1]Rape Jury Acq'!G36</f>
        <v>16</v>
      </c>
      <c r="R37" s="193">
        <f>'[1]Rape Jury Acq'!P36</f>
        <v>23</v>
      </c>
      <c r="S37" s="194">
        <f t="shared" si="12"/>
        <v>0.69565217391304346</v>
      </c>
      <c r="T37" s="193">
        <f>'[1]Rape Jury Acq'!H36</f>
        <v>16</v>
      </c>
      <c r="U37" s="193">
        <f>'[1]Rape Jury Acq'!Q36</f>
        <v>22</v>
      </c>
      <c r="V37" s="194">
        <f t="shared" si="13"/>
        <v>0.72727272727272729</v>
      </c>
    </row>
    <row r="38" spans="1:22" ht="18" customHeight="1">
      <c r="A38" s="192" t="s">
        <v>112</v>
      </c>
      <c r="B38" s="193">
        <f>'[1]Rape Jury Acq'!B37</f>
        <v>19</v>
      </c>
      <c r="C38" s="193">
        <f>'[1]Rape Jury Acq'!K37</f>
        <v>53</v>
      </c>
      <c r="D38" s="194">
        <f t="shared" si="7"/>
        <v>0.35849056603773582</v>
      </c>
      <c r="E38" s="193">
        <f>'[1]Rape Jury Acq'!C37</f>
        <v>23</v>
      </c>
      <c r="F38" s="193">
        <f>'[1]Rape Jury Acq'!L37</f>
        <v>59</v>
      </c>
      <c r="G38" s="194">
        <f t="shared" si="8"/>
        <v>0.38983050847457629</v>
      </c>
      <c r="H38" s="193">
        <f>'[1]Rape Jury Acq'!D37</f>
        <v>30</v>
      </c>
      <c r="I38" s="193">
        <f>'[1]Rape Jury Acq'!M37</f>
        <v>50</v>
      </c>
      <c r="J38" s="194">
        <f t="shared" si="9"/>
        <v>0.6</v>
      </c>
      <c r="K38" s="193">
        <f>'[1]Rape Jury Acq'!E37</f>
        <v>28</v>
      </c>
      <c r="L38" s="193">
        <f>'[1]Rape Jury Acq'!N37</f>
        <v>61</v>
      </c>
      <c r="M38" s="194">
        <f t="shared" si="10"/>
        <v>0.45901639344262296</v>
      </c>
      <c r="N38" s="193">
        <f>'[1]Rape Jury Acq'!F37</f>
        <v>20</v>
      </c>
      <c r="O38" s="193">
        <f>'[1]Rape Jury Acq'!O37</f>
        <v>38</v>
      </c>
      <c r="P38" s="194">
        <f t="shared" si="11"/>
        <v>0.52631578947368418</v>
      </c>
      <c r="Q38" s="193">
        <f>'[1]Rape Jury Acq'!G37</f>
        <v>20</v>
      </c>
      <c r="R38" s="193">
        <f>'[1]Rape Jury Acq'!P37</f>
        <v>27</v>
      </c>
      <c r="S38" s="194">
        <f t="shared" si="12"/>
        <v>0.7407407407407407</v>
      </c>
      <c r="T38" s="193">
        <f>'[1]Rape Jury Acq'!H37</f>
        <v>40</v>
      </c>
      <c r="U38" s="193">
        <f>'[1]Rape Jury Acq'!Q37</f>
        <v>63</v>
      </c>
      <c r="V38" s="194">
        <f t="shared" si="13"/>
        <v>0.63492063492063489</v>
      </c>
    </row>
    <row r="39" spans="1:22" ht="18" customHeight="1">
      <c r="A39" s="192" t="s">
        <v>111</v>
      </c>
      <c r="B39" s="193">
        <f>'[1]Rape Jury Acq'!B38</f>
        <v>10</v>
      </c>
      <c r="C39" s="193">
        <f>'[1]Rape Jury Acq'!K38</f>
        <v>30</v>
      </c>
      <c r="D39" s="194">
        <f t="shared" si="7"/>
        <v>0.33333333333333331</v>
      </c>
      <c r="E39" s="193">
        <f>'[1]Rape Jury Acq'!C38</f>
        <v>9</v>
      </c>
      <c r="F39" s="193">
        <f>'[1]Rape Jury Acq'!L38</f>
        <v>21</v>
      </c>
      <c r="G39" s="194">
        <f t="shared" si="8"/>
        <v>0.42857142857142855</v>
      </c>
      <c r="H39" s="193">
        <f>'[1]Rape Jury Acq'!D38</f>
        <v>5</v>
      </c>
      <c r="I39" s="193">
        <f>'[1]Rape Jury Acq'!M38</f>
        <v>11</v>
      </c>
      <c r="J39" s="194">
        <f t="shared" si="9"/>
        <v>0.45454545454545453</v>
      </c>
      <c r="K39" s="193">
        <f>'[1]Rape Jury Acq'!E38</f>
        <v>3</v>
      </c>
      <c r="L39" s="193">
        <f>'[1]Rape Jury Acq'!N38</f>
        <v>6</v>
      </c>
      <c r="M39" s="194">
        <f t="shared" si="10"/>
        <v>0.5</v>
      </c>
      <c r="N39" s="193">
        <f>'[1]Rape Jury Acq'!F38</f>
        <v>11</v>
      </c>
      <c r="O39" s="193">
        <f>'[1]Rape Jury Acq'!O38</f>
        <v>12</v>
      </c>
      <c r="P39" s="194">
        <f t="shared" si="11"/>
        <v>0.91666666666666663</v>
      </c>
      <c r="Q39" s="193">
        <f>'[1]Rape Jury Acq'!G38</f>
        <v>10</v>
      </c>
      <c r="R39" s="193">
        <f>'[1]Rape Jury Acq'!P38</f>
        <v>12</v>
      </c>
      <c r="S39" s="194">
        <f t="shared" si="12"/>
        <v>0.83333333333333337</v>
      </c>
      <c r="T39" s="193">
        <f>'[1]Rape Jury Acq'!H38</f>
        <v>11</v>
      </c>
      <c r="U39" s="193">
        <f>'[1]Rape Jury Acq'!Q38</f>
        <v>16</v>
      </c>
      <c r="V39" s="194">
        <f t="shared" si="13"/>
        <v>0.6875</v>
      </c>
    </row>
    <row r="40" spans="1:22" ht="18" customHeight="1">
      <c r="A40" s="192" t="s">
        <v>110</v>
      </c>
      <c r="B40" s="193">
        <f>'[1]Rape Jury Acq'!B39</f>
        <v>13</v>
      </c>
      <c r="C40" s="193">
        <f>'[1]Rape Jury Acq'!K39</f>
        <v>30</v>
      </c>
      <c r="D40" s="194">
        <f t="shared" si="7"/>
        <v>0.43333333333333335</v>
      </c>
      <c r="E40" s="193">
        <f>'[1]Rape Jury Acq'!C39</f>
        <v>7</v>
      </c>
      <c r="F40" s="193">
        <f>'[1]Rape Jury Acq'!L39</f>
        <v>16</v>
      </c>
      <c r="G40" s="194">
        <f t="shared" si="8"/>
        <v>0.4375</v>
      </c>
      <c r="H40" s="193">
        <f>'[1]Rape Jury Acq'!D39</f>
        <v>8</v>
      </c>
      <c r="I40" s="193">
        <f>'[1]Rape Jury Acq'!M39</f>
        <v>26</v>
      </c>
      <c r="J40" s="194">
        <f t="shared" si="9"/>
        <v>0.30769230769230771</v>
      </c>
      <c r="K40" s="193">
        <f>'[1]Rape Jury Acq'!E39</f>
        <v>12</v>
      </c>
      <c r="L40" s="193">
        <f>'[1]Rape Jury Acq'!N39</f>
        <v>31</v>
      </c>
      <c r="M40" s="194">
        <f t="shared" si="10"/>
        <v>0.38709677419354838</v>
      </c>
      <c r="N40" s="193">
        <f>'[1]Rape Jury Acq'!F39</f>
        <v>18</v>
      </c>
      <c r="O40" s="193">
        <f>'[1]Rape Jury Acq'!O39</f>
        <v>33</v>
      </c>
      <c r="P40" s="194">
        <f t="shared" si="11"/>
        <v>0.54545454545454541</v>
      </c>
      <c r="Q40" s="193">
        <f>'[1]Rape Jury Acq'!G39</f>
        <v>16</v>
      </c>
      <c r="R40" s="193">
        <f>'[1]Rape Jury Acq'!P39</f>
        <v>17</v>
      </c>
      <c r="S40" s="194">
        <f t="shared" si="12"/>
        <v>0.94117647058823528</v>
      </c>
      <c r="T40" s="193">
        <f>'[1]Rape Jury Acq'!H39</f>
        <v>25</v>
      </c>
      <c r="U40" s="193">
        <f>'[1]Rape Jury Acq'!Q39</f>
        <v>31</v>
      </c>
      <c r="V40" s="194">
        <f t="shared" si="13"/>
        <v>0.80645161290322576</v>
      </c>
    </row>
    <row r="41" spans="1:22" ht="18" customHeight="1">
      <c r="A41" s="192" t="s">
        <v>109</v>
      </c>
      <c r="B41" s="193">
        <f>'[1]Rape Jury Acq'!B40</f>
        <v>15</v>
      </c>
      <c r="C41" s="193">
        <f>'[1]Rape Jury Acq'!K40</f>
        <v>46</v>
      </c>
      <c r="D41" s="194">
        <f t="shared" si="7"/>
        <v>0.32608695652173914</v>
      </c>
      <c r="E41" s="193">
        <f>'[1]Rape Jury Acq'!C40</f>
        <v>10</v>
      </c>
      <c r="F41" s="193">
        <f>'[1]Rape Jury Acq'!L40</f>
        <v>36</v>
      </c>
      <c r="G41" s="194">
        <f t="shared" si="8"/>
        <v>0.27777777777777779</v>
      </c>
      <c r="H41" s="193">
        <f>'[1]Rape Jury Acq'!D40</f>
        <v>19</v>
      </c>
      <c r="I41" s="193">
        <f>'[1]Rape Jury Acq'!M40</f>
        <v>33</v>
      </c>
      <c r="J41" s="194">
        <f t="shared" si="9"/>
        <v>0.5757575757575758</v>
      </c>
      <c r="K41" s="193">
        <f>'[1]Rape Jury Acq'!E40</f>
        <v>26</v>
      </c>
      <c r="L41" s="193">
        <f>'[1]Rape Jury Acq'!N40</f>
        <v>47</v>
      </c>
      <c r="M41" s="194">
        <f t="shared" si="10"/>
        <v>0.55319148936170215</v>
      </c>
      <c r="N41" s="193">
        <f>'[1]Rape Jury Acq'!F40</f>
        <v>17</v>
      </c>
      <c r="O41" s="193">
        <f>'[1]Rape Jury Acq'!O40</f>
        <v>43</v>
      </c>
      <c r="P41" s="194">
        <f t="shared" si="11"/>
        <v>0.39534883720930231</v>
      </c>
      <c r="Q41" s="193">
        <f>'[1]Rape Jury Acq'!G40</f>
        <v>22</v>
      </c>
      <c r="R41" s="193">
        <f>'[1]Rape Jury Acq'!P40</f>
        <v>35</v>
      </c>
      <c r="S41" s="194">
        <f t="shared" si="12"/>
        <v>0.62857142857142856</v>
      </c>
      <c r="T41" s="193">
        <f>'[1]Rape Jury Acq'!H40</f>
        <v>14</v>
      </c>
      <c r="U41" s="193">
        <f>'[1]Rape Jury Acq'!Q40</f>
        <v>26</v>
      </c>
      <c r="V41" s="194">
        <f t="shared" si="13"/>
        <v>0.53846153846153844</v>
      </c>
    </row>
    <row r="42" spans="1:22" ht="18" customHeight="1">
      <c r="A42" s="192" t="s">
        <v>108</v>
      </c>
      <c r="B42" s="193">
        <f>'[1]Rape Jury Acq'!B41</f>
        <v>18</v>
      </c>
      <c r="C42" s="193">
        <f>'[1]Rape Jury Acq'!K41</f>
        <v>49</v>
      </c>
      <c r="D42" s="194">
        <f t="shared" si="7"/>
        <v>0.36734693877551022</v>
      </c>
      <c r="E42" s="193">
        <f>'[1]Rape Jury Acq'!C41</f>
        <v>23</v>
      </c>
      <c r="F42" s="193">
        <f>'[1]Rape Jury Acq'!L41</f>
        <v>42</v>
      </c>
      <c r="G42" s="194">
        <f t="shared" si="8"/>
        <v>0.54761904761904767</v>
      </c>
      <c r="H42" s="193">
        <f>'[1]Rape Jury Acq'!D41</f>
        <v>16</v>
      </c>
      <c r="I42" s="193">
        <f>'[1]Rape Jury Acq'!M41</f>
        <v>33</v>
      </c>
      <c r="J42" s="194">
        <f t="shared" si="9"/>
        <v>0.48484848484848486</v>
      </c>
      <c r="K42" s="193">
        <f>'[1]Rape Jury Acq'!E41</f>
        <v>20</v>
      </c>
      <c r="L42" s="193">
        <f>'[1]Rape Jury Acq'!N41</f>
        <v>56</v>
      </c>
      <c r="M42" s="194">
        <f t="shared" si="10"/>
        <v>0.35714285714285715</v>
      </c>
      <c r="N42" s="193">
        <f>'[1]Rape Jury Acq'!F41</f>
        <v>24</v>
      </c>
      <c r="O42" s="193">
        <f>'[1]Rape Jury Acq'!O41</f>
        <v>44</v>
      </c>
      <c r="P42" s="194">
        <f t="shared" si="11"/>
        <v>0.54545454545454541</v>
      </c>
      <c r="Q42" s="193">
        <f>'[1]Rape Jury Acq'!G41</f>
        <v>33</v>
      </c>
      <c r="R42" s="193">
        <f>'[1]Rape Jury Acq'!P41</f>
        <v>51</v>
      </c>
      <c r="S42" s="194">
        <f t="shared" si="12"/>
        <v>0.6470588235294118</v>
      </c>
      <c r="T42" s="193">
        <f>'[1]Rape Jury Acq'!H41</f>
        <v>19</v>
      </c>
      <c r="U42" s="193">
        <f>'[1]Rape Jury Acq'!Q41</f>
        <v>52</v>
      </c>
      <c r="V42" s="194">
        <f t="shared" si="13"/>
        <v>0.36538461538461536</v>
      </c>
    </row>
    <row r="43" spans="1:22" ht="18" customHeight="1">
      <c r="A43" s="192" t="s">
        <v>107</v>
      </c>
      <c r="B43" s="193">
        <f>'[1]Rape Jury Acq'!B42</f>
        <v>3</v>
      </c>
      <c r="C43" s="193">
        <f>'[1]Rape Jury Acq'!K42</f>
        <v>12</v>
      </c>
      <c r="D43" s="194">
        <f t="shared" si="7"/>
        <v>0.25</v>
      </c>
      <c r="E43" s="193">
        <f>'[1]Rape Jury Acq'!C42</f>
        <v>12</v>
      </c>
      <c r="F43" s="193">
        <f>'[1]Rape Jury Acq'!L42</f>
        <v>27</v>
      </c>
      <c r="G43" s="194">
        <f t="shared" si="8"/>
        <v>0.44444444444444442</v>
      </c>
      <c r="H43" s="193">
        <f>'[1]Rape Jury Acq'!D42</f>
        <v>3</v>
      </c>
      <c r="I43" s="193">
        <f>'[1]Rape Jury Acq'!M42</f>
        <v>18</v>
      </c>
      <c r="J43" s="194">
        <f t="shared" si="9"/>
        <v>0.16666666666666666</v>
      </c>
      <c r="K43" s="193">
        <f>'[1]Rape Jury Acq'!E42</f>
        <v>4</v>
      </c>
      <c r="L43" s="193">
        <f>'[1]Rape Jury Acq'!N42</f>
        <v>14</v>
      </c>
      <c r="M43" s="194">
        <f t="shared" si="10"/>
        <v>0.2857142857142857</v>
      </c>
      <c r="N43" s="193">
        <f>'[1]Rape Jury Acq'!F42</f>
        <v>5</v>
      </c>
      <c r="O43" s="193">
        <f>'[1]Rape Jury Acq'!O42</f>
        <v>12</v>
      </c>
      <c r="P43" s="194">
        <f t="shared" si="11"/>
        <v>0.41666666666666669</v>
      </c>
      <c r="Q43" s="193">
        <f>'[1]Rape Jury Acq'!G42</f>
        <v>14</v>
      </c>
      <c r="R43" s="193">
        <f>'[1]Rape Jury Acq'!P42</f>
        <v>24</v>
      </c>
      <c r="S43" s="194">
        <f t="shared" si="12"/>
        <v>0.58333333333333337</v>
      </c>
      <c r="T43" s="193">
        <f>'[1]Rape Jury Acq'!H42</f>
        <v>9</v>
      </c>
      <c r="U43" s="193">
        <f>'[1]Rape Jury Acq'!Q42</f>
        <v>15</v>
      </c>
      <c r="V43" s="194">
        <f t="shared" si="13"/>
        <v>0.6</v>
      </c>
    </row>
    <row r="44" spans="1:22" ht="18" customHeight="1">
      <c r="A44" s="192" t="s">
        <v>106</v>
      </c>
      <c r="B44" s="193">
        <f>'[1]Rape Jury Acq'!B43</f>
        <v>0</v>
      </c>
      <c r="C44" s="193">
        <f>'[1]Rape Jury Acq'!K43</f>
        <v>6</v>
      </c>
      <c r="D44" s="194">
        <f t="shared" si="7"/>
        <v>0</v>
      </c>
      <c r="E44" s="193">
        <f>'[1]Rape Jury Acq'!C43</f>
        <v>4</v>
      </c>
      <c r="F44" s="193">
        <f>'[1]Rape Jury Acq'!L43</f>
        <v>8</v>
      </c>
      <c r="G44" s="194">
        <f t="shared" si="8"/>
        <v>0.5</v>
      </c>
      <c r="H44" s="193">
        <f>'[1]Rape Jury Acq'!D43</f>
        <v>4</v>
      </c>
      <c r="I44" s="193">
        <f>'[1]Rape Jury Acq'!M43</f>
        <v>7</v>
      </c>
      <c r="J44" s="194">
        <f t="shared" si="9"/>
        <v>0.5714285714285714</v>
      </c>
      <c r="K44" s="193">
        <f>'[1]Rape Jury Acq'!E43</f>
        <v>1</v>
      </c>
      <c r="L44" s="193">
        <f>'[1]Rape Jury Acq'!N43</f>
        <v>1</v>
      </c>
      <c r="M44" s="194">
        <f t="shared" si="10"/>
        <v>1</v>
      </c>
      <c r="N44" s="193">
        <f>'[1]Rape Jury Acq'!F43</f>
        <v>4</v>
      </c>
      <c r="O44" s="193">
        <f>'[1]Rape Jury Acq'!O43</f>
        <v>11</v>
      </c>
      <c r="P44" s="194">
        <f t="shared" si="11"/>
        <v>0.36363636363636365</v>
      </c>
      <c r="Q44" s="193">
        <f>'[1]Rape Jury Acq'!G43</f>
        <v>3</v>
      </c>
      <c r="R44" s="193">
        <f>'[1]Rape Jury Acq'!P43</f>
        <v>7</v>
      </c>
      <c r="S44" s="194">
        <f t="shared" si="12"/>
        <v>0.42857142857142855</v>
      </c>
      <c r="T44" s="193">
        <f>'[1]Rape Jury Acq'!H43</f>
        <v>2</v>
      </c>
      <c r="U44" s="193">
        <f>'[1]Rape Jury Acq'!Q43</f>
        <v>7</v>
      </c>
      <c r="V44" s="194">
        <f t="shared" si="13"/>
        <v>0.2857142857142857</v>
      </c>
    </row>
    <row r="45" spans="1:22" ht="18" customHeight="1">
      <c r="A45" s="192" t="s">
        <v>105</v>
      </c>
      <c r="B45" s="193">
        <f>'[1]Rape Jury Acq'!B44</f>
        <v>157</v>
      </c>
      <c r="C45" s="193">
        <f>'[1]Rape Jury Acq'!K44</f>
        <v>464</v>
      </c>
      <c r="D45" s="194">
        <f t="shared" si="7"/>
        <v>0.33836206896551724</v>
      </c>
      <c r="E45" s="193">
        <f>'[1]Rape Jury Acq'!C44</f>
        <v>125</v>
      </c>
      <c r="F45" s="193">
        <f>'[1]Rape Jury Acq'!L44</f>
        <v>384</v>
      </c>
      <c r="G45" s="194">
        <f t="shared" si="8"/>
        <v>0.32552083333333331</v>
      </c>
      <c r="H45" s="193">
        <f>'[1]Rape Jury Acq'!D44</f>
        <v>206</v>
      </c>
      <c r="I45" s="193">
        <f>'[1]Rape Jury Acq'!M44</f>
        <v>487</v>
      </c>
      <c r="J45" s="194">
        <f t="shared" si="9"/>
        <v>0.42299794661190965</v>
      </c>
      <c r="K45" s="193">
        <f>'[1]Rape Jury Acq'!E44</f>
        <v>194</v>
      </c>
      <c r="L45" s="193">
        <f>'[1]Rape Jury Acq'!N44</f>
        <v>413</v>
      </c>
      <c r="M45" s="194">
        <f t="shared" si="10"/>
        <v>0.46973365617433416</v>
      </c>
      <c r="N45" s="193">
        <f>'[1]Rape Jury Acq'!F44</f>
        <v>158</v>
      </c>
      <c r="O45" s="193">
        <f>'[1]Rape Jury Acq'!O44</f>
        <v>298</v>
      </c>
      <c r="P45" s="194">
        <f t="shared" si="11"/>
        <v>0.53020134228187921</v>
      </c>
      <c r="Q45" s="193">
        <f>'[1]Rape Jury Acq'!G44</f>
        <v>147</v>
      </c>
      <c r="R45" s="193">
        <f>'[1]Rape Jury Acq'!P44</f>
        <v>300</v>
      </c>
      <c r="S45" s="194">
        <f t="shared" si="12"/>
        <v>0.49</v>
      </c>
      <c r="T45" s="193">
        <f>'[1]Rape Jury Acq'!H44</f>
        <v>208</v>
      </c>
      <c r="U45" s="193">
        <f>'[1]Rape Jury Acq'!Q44</f>
        <v>349</v>
      </c>
      <c r="V45" s="194">
        <f t="shared" si="13"/>
        <v>0.59598853868194845</v>
      </c>
    </row>
    <row r="46" spans="1:22" ht="18" customHeight="1">
      <c r="A46" s="192" t="s">
        <v>104</v>
      </c>
      <c r="B46" s="193">
        <f>'[1]Rape Jury Acq'!B45</f>
        <v>10</v>
      </c>
      <c r="C46" s="193">
        <f>'[1]Rape Jury Acq'!K45</f>
        <v>25</v>
      </c>
      <c r="D46" s="194">
        <f t="shared" si="7"/>
        <v>0.4</v>
      </c>
      <c r="E46" s="193">
        <f>'[1]Rape Jury Acq'!C45</f>
        <v>13</v>
      </c>
      <c r="F46" s="193">
        <f>'[1]Rape Jury Acq'!L45</f>
        <v>22</v>
      </c>
      <c r="G46" s="194">
        <f t="shared" si="8"/>
        <v>0.59090909090909094</v>
      </c>
      <c r="H46" s="193">
        <f>'[1]Rape Jury Acq'!D45</f>
        <v>12</v>
      </c>
      <c r="I46" s="193">
        <f>'[1]Rape Jury Acq'!M45</f>
        <v>26</v>
      </c>
      <c r="J46" s="194">
        <f t="shared" si="9"/>
        <v>0.46153846153846156</v>
      </c>
      <c r="K46" s="193">
        <f>'[1]Rape Jury Acq'!E45</f>
        <v>31</v>
      </c>
      <c r="L46" s="193">
        <f>'[1]Rape Jury Acq'!N45</f>
        <v>46</v>
      </c>
      <c r="M46" s="194">
        <f t="shared" si="10"/>
        <v>0.67391304347826086</v>
      </c>
      <c r="N46" s="193">
        <f>'[1]Rape Jury Acq'!F45</f>
        <v>15</v>
      </c>
      <c r="O46" s="193">
        <f>'[1]Rape Jury Acq'!O45</f>
        <v>40</v>
      </c>
      <c r="P46" s="194">
        <f t="shared" si="11"/>
        <v>0.375</v>
      </c>
      <c r="Q46" s="193">
        <f>'[1]Rape Jury Acq'!G45</f>
        <v>11</v>
      </c>
      <c r="R46" s="193">
        <f>'[1]Rape Jury Acq'!P45</f>
        <v>18</v>
      </c>
      <c r="S46" s="194">
        <f t="shared" si="12"/>
        <v>0.61111111111111116</v>
      </c>
      <c r="T46" s="193">
        <f>'[1]Rape Jury Acq'!H45</f>
        <v>16</v>
      </c>
      <c r="U46" s="193">
        <f>'[1]Rape Jury Acq'!Q45</f>
        <v>19</v>
      </c>
      <c r="V46" s="194">
        <f t="shared" si="13"/>
        <v>0.84210526315789469</v>
      </c>
    </row>
    <row r="47" spans="1:22" ht="18" customHeight="1">
      <c r="A47" s="192" t="s">
        <v>103</v>
      </c>
      <c r="B47" s="193">
        <f>'[1]Rape Jury Acq'!B46</f>
        <v>4</v>
      </c>
      <c r="C47" s="193">
        <f>'[1]Rape Jury Acq'!K46</f>
        <v>9</v>
      </c>
      <c r="D47" s="194">
        <f t="shared" si="7"/>
        <v>0.44444444444444442</v>
      </c>
      <c r="E47" s="193">
        <f>'[1]Rape Jury Acq'!C46</f>
        <v>4</v>
      </c>
      <c r="F47" s="193">
        <f>'[1]Rape Jury Acq'!L46</f>
        <v>14</v>
      </c>
      <c r="G47" s="194">
        <f t="shared" si="8"/>
        <v>0.2857142857142857</v>
      </c>
      <c r="H47" s="193">
        <f>'[1]Rape Jury Acq'!D46</f>
        <v>11</v>
      </c>
      <c r="I47" s="193">
        <f>'[1]Rape Jury Acq'!M46</f>
        <v>15</v>
      </c>
      <c r="J47" s="194">
        <f t="shared" si="9"/>
        <v>0.73333333333333328</v>
      </c>
      <c r="K47" s="193">
        <f>'[1]Rape Jury Acq'!E46</f>
        <v>5</v>
      </c>
      <c r="L47" s="193">
        <f>'[1]Rape Jury Acq'!N46</f>
        <v>15</v>
      </c>
      <c r="M47" s="194">
        <f t="shared" si="10"/>
        <v>0.33333333333333331</v>
      </c>
      <c r="N47" s="193">
        <f>'[1]Rape Jury Acq'!F46</f>
        <v>5</v>
      </c>
      <c r="O47" s="193">
        <f>'[1]Rape Jury Acq'!O46</f>
        <v>25</v>
      </c>
      <c r="P47" s="194">
        <f t="shared" si="11"/>
        <v>0.2</v>
      </c>
      <c r="Q47" s="193">
        <f>'[1]Rape Jury Acq'!G46</f>
        <v>12</v>
      </c>
      <c r="R47" s="193">
        <f>'[1]Rape Jury Acq'!P46</f>
        <v>19</v>
      </c>
      <c r="S47" s="194">
        <f t="shared" si="12"/>
        <v>0.63157894736842102</v>
      </c>
      <c r="T47" s="193">
        <f>'[1]Rape Jury Acq'!H46</f>
        <v>9</v>
      </c>
      <c r="U47" s="193">
        <f>'[1]Rape Jury Acq'!Q46</f>
        <v>18</v>
      </c>
      <c r="V47" s="194">
        <f t="shared" si="13"/>
        <v>0.5</v>
      </c>
    </row>
    <row r="48" spans="1:22" ht="18" customHeight="1">
      <c r="A48" s="192" t="s">
        <v>102</v>
      </c>
      <c r="B48" s="193">
        <f>'[1]Rape Jury Acq'!B47</f>
        <v>4</v>
      </c>
      <c r="C48" s="193">
        <f>'[1]Rape Jury Acq'!K47</f>
        <v>8</v>
      </c>
      <c r="D48" s="194">
        <f t="shared" si="7"/>
        <v>0.5</v>
      </c>
      <c r="E48" s="193">
        <f>'[1]Rape Jury Acq'!C47</f>
        <v>13</v>
      </c>
      <c r="F48" s="193">
        <f>'[1]Rape Jury Acq'!L47</f>
        <v>14</v>
      </c>
      <c r="G48" s="194">
        <f t="shared" si="8"/>
        <v>0.9285714285714286</v>
      </c>
      <c r="H48" s="193">
        <f>'[1]Rape Jury Acq'!D47</f>
        <v>6</v>
      </c>
      <c r="I48" s="193">
        <f>'[1]Rape Jury Acq'!M47</f>
        <v>11</v>
      </c>
      <c r="J48" s="194">
        <f t="shared" si="9"/>
        <v>0.54545454545454541</v>
      </c>
      <c r="K48" s="193">
        <f>'[1]Rape Jury Acq'!E47</f>
        <v>12</v>
      </c>
      <c r="L48" s="193">
        <f>'[1]Rape Jury Acq'!N47</f>
        <v>22</v>
      </c>
      <c r="M48" s="194">
        <f t="shared" si="10"/>
        <v>0.54545454545454541</v>
      </c>
      <c r="N48" s="193">
        <f>'[1]Rape Jury Acq'!F47</f>
        <v>11</v>
      </c>
      <c r="O48" s="193">
        <f>'[1]Rape Jury Acq'!O47</f>
        <v>24</v>
      </c>
      <c r="P48" s="194">
        <f t="shared" si="11"/>
        <v>0.45833333333333331</v>
      </c>
      <c r="Q48" s="193">
        <f>'[1]Rape Jury Acq'!G47</f>
        <v>3</v>
      </c>
      <c r="R48" s="193">
        <f>'[1]Rape Jury Acq'!P47</f>
        <v>9</v>
      </c>
      <c r="S48" s="194">
        <f t="shared" si="12"/>
        <v>0.33333333333333331</v>
      </c>
      <c r="T48" s="193">
        <f>'[1]Rape Jury Acq'!H47</f>
        <v>5</v>
      </c>
      <c r="U48" s="193">
        <f>'[1]Rape Jury Acq'!Q47</f>
        <v>11</v>
      </c>
      <c r="V48" s="194">
        <f t="shared" si="13"/>
        <v>0.45454545454545453</v>
      </c>
    </row>
    <row r="49" spans="1:22" ht="18" customHeight="1">
      <c r="A49" s="192" t="s">
        <v>101</v>
      </c>
      <c r="B49" s="193">
        <f>'[1]Rape Jury Acq'!B48</f>
        <v>6</v>
      </c>
      <c r="C49" s="193">
        <f>'[1]Rape Jury Acq'!K48</f>
        <v>30</v>
      </c>
      <c r="D49" s="194">
        <f t="shared" si="7"/>
        <v>0.2</v>
      </c>
      <c r="E49" s="193">
        <f>'[1]Rape Jury Acq'!C48</f>
        <v>8</v>
      </c>
      <c r="F49" s="193">
        <f>'[1]Rape Jury Acq'!L48</f>
        <v>30</v>
      </c>
      <c r="G49" s="194">
        <f t="shared" si="8"/>
        <v>0.26666666666666666</v>
      </c>
      <c r="H49" s="193">
        <f>'[1]Rape Jury Acq'!D48</f>
        <v>8</v>
      </c>
      <c r="I49" s="193">
        <f>'[1]Rape Jury Acq'!M48</f>
        <v>26</v>
      </c>
      <c r="J49" s="194">
        <f t="shared" si="9"/>
        <v>0.30769230769230771</v>
      </c>
      <c r="K49" s="193">
        <f>'[1]Rape Jury Acq'!E48</f>
        <v>13</v>
      </c>
      <c r="L49" s="193">
        <f>'[1]Rape Jury Acq'!N48</f>
        <v>29</v>
      </c>
      <c r="M49" s="194">
        <f t="shared" si="10"/>
        <v>0.44827586206896552</v>
      </c>
      <c r="N49" s="193">
        <f>'[1]Rape Jury Acq'!F48</f>
        <v>21</v>
      </c>
      <c r="O49" s="193">
        <f>'[1]Rape Jury Acq'!O48</f>
        <v>43</v>
      </c>
      <c r="P49" s="194">
        <f t="shared" si="11"/>
        <v>0.48837209302325579</v>
      </c>
      <c r="Q49" s="193">
        <f>'[1]Rape Jury Acq'!G48</f>
        <v>20</v>
      </c>
      <c r="R49" s="193">
        <f>'[1]Rape Jury Acq'!P48</f>
        <v>32</v>
      </c>
      <c r="S49" s="194">
        <f t="shared" si="12"/>
        <v>0.625</v>
      </c>
      <c r="T49" s="193">
        <f>'[1]Rape Jury Acq'!H48</f>
        <v>22</v>
      </c>
      <c r="U49" s="193">
        <f>'[1]Rape Jury Acq'!Q48</f>
        <v>43</v>
      </c>
      <c r="V49" s="194">
        <f t="shared" si="13"/>
        <v>0.51162790697674421</v>
      </c>
    </row>
    <row r="50" spans="1:22" ht="18" customHeight="1">
      <c r="A50" s="192" t="s">
        <v>100</v>
      </c>
      <c r="B50" s="193">
        <f>'[1]Rape Jury Acq'!B49</f>
        <v>2</v>
      </c>
      <c r="C50" s="193">
        <f>'[1]Rape Jury Acq'!K49</f>
        <v>6</v>
      </c>
      <c r="D50" s="194">
        <f t="shared" si="7"/>
        <v>0.33333333333333331</v>
      </c>
      <c r="E50" s="193">
        <f>'[1]Rape Jury Acq'!C49</f>
        <v>4</v>
      </c>
      <c r="F50" s="193">
        <f>'[1]Rape Jury Acq'!L49</f>
        <v>11</v>
      </c>
      <c r="G50" s="194">
        <f t="shared" si="8"/>
        <v>0.36363636363636365</v>
      </c>
      <c r="H50" s="193">
        <f>'[1]Rape Jury Acq'!D49</f>
        <v>4</v>
      </c>
      <c r="I50" s="193">
        <f>'[1]Rape Jury Acq'!M49</f>
        <v>5</v>
      </c>
      <c r="J50" s="194">
        <f t="shared" si="9"/>
        <v>0.8</v>
      </c>
      <c r="K50" s="193">
        <f>'[1]Rape Jury Acq'!E49</f>
        <v>12</v>
      </c>
      <c r="L50" s="193">
        <f>'[1]Rape Jury Acq'!N49</f>
        <v>16</v>
      </c>
      <c r="M50" s="194">
        <f t="shared" si="10"/>
        <v>0.75</v>
      </c>
      <c r="N50" s="193">
        <f>'[1]Rape Jury Acq'!F49</f>
        <v>14</v>
      </c>
      <c r="O50" s="193">
        <f>'[1]Rape Jury Acq'!O49</f>
        <v>20</v>
      </c>
      <c r="P50" s="194">
        <f t="shared" si="11"/>
        <v>0.7</v>
      </c>
      <c r="Q50" s="193">
        <f>'[1]Rape Jury Acq'!G49</f>
        <v>7</v>
      </c>
      <c r="R50" s="193">
        <f>'[1]Rape Jury Acq'!P49</f>
        <v>14</v>
      </c>
      <c r="S50" s="194">
        <f t="shared" si="12"/>
        <v>0.5</v>
      </c>
      <c r="T50" s="193">
        <f>'[1]Rape Jury Acq'!H49</f>
        <v>18</v>
      </c>
      <c r="U50" s="193">
        <f>'[1]Rape Jury Acq'!Q49</f>
        <v>24</v>
      </c>
      <c r="V50" s="194">
        <f t="shared" si="13"/>
        <v>0.75</v>
      </c>
    </row>
    <row r="51" spans="1:22" ht="18" customHeight="1">
      <c r="A51" s="192" t="s">
        <v>99</v>
      </c>
      <c r="B51" s="193">
        <f>'[1]Rape Jury Acq'!B50</f>
        <v>10</v>
      </c>
      <c r="C51" s="193">
        <f>'[1]Rape Jury Acq'!K50</f>
        <v>22</v>
      </c>
      <c r="D51" s="194">
        <f t="shared" si="7"/>
        <v>0.45454545454545453</v>
      </c>
      <c r="E51" s="193">
        <f>'[1]Rape Jury Acq'!C50</f>
        <v>8</v>
      </c>
      <c r="F51" s="193">
        <f>'[1]Rape Jury Acq'!L50</f>
        <v>15</v>
      </c>
      <c r="G51" s="194">
        <f t="shared" si="8"/>
        <v>0.53333333333333333</v>
      </c>
      <c r="H51" s="193">
        <f>'[1]Rape Jury Acq'!D50</f>
        <v>9</v>
      </c>
      <c r="I51" s="193">
        <f>'[1]Rape Jury Acq'!M50</f>
        <v>16</v>
      </c>
      <c r="J51" s="194">
        <f t="shared" si="9"/>
        <v>0.5625</v>
      </c>
      <c r="K51" s="193">
        <f>'[1]Rape Jury Acq'!E50</f>
        <v>9</v>
      </c>
      <c r="L51" s="193">
        <f>'[1]Rape Jury Acq'!N50</f>
        <v>14</v>
      </c>
      <c r="M51" s="194">
        <f t="shared" si="10"/>
        <v>0.6428571428571429</v>
      </c>
      <c r="N51" s="193">
        <f>'[1]Rape Jury Acq'!F50</f>
        <v>8</v>
      </c>
      <c r="O51" s="193">
        <f>'[1]Rape Jury Acq'!O50</f>
        <v>12</v>
      </c>
      <c r="P51" s="194">
        <f t="shared" si="11"/>
        <v>0.66666666666666663</v>
      </c>
      <c r="Q51" s="193">
        <f>'[1]Rape Jury Acq'!G50</f>
        <v>9</v>
      </c>
      <c r="R51" s="193">
        <f>'[1]Rape Jury Acq'!P50</f>
        <v>14</v>
      </c>
      <c r="S51" s="194">
        <f t="shared" si="12"/>
        <v>0.6428571428571429</v>
      </c>
      <c r="T51" s="193">
        <f>'[1]Rape Jury Acq'!H50</f>
        <v>0</v>
      </c>
      <c r="U51" s="193">
        <f>'[1]Rape Jury Acq'!Q50</f>
        <v>0</v>
      </c>
      <c r="V51" s="194" t="e">
        <f t="shared" si="13"/>
        <v>#DIV/0!</v>
      </c>
    </row>
    <row r="52" spans="1:22" ht="18" customHeight="1">
      <c r="A52" s="192" t="s">
        <v>98</v>
      </c>
      <c r="B52" s="193">
        <f>'[1]Rape Jury Acq'!B51</f>
        <v>10</v>
      </c>
      <c r="C52" s="193">
        <f>'[1]Rape Jury Acq'!K51</f>
        <v>30</v>
      </c>
      <c r="D52" s="194">
        <f t="shared" si="7"/>
        <v>0.33333333333333331</v>
      </c>
      <c r="E52" s="193">
        <f>'[1]Rape Jury Acq'!C51</f>
        <v>6</v>
      </c>
      <c r="F52" s="193">
        <f>'[1]Rape Jury Acq'!L51</f>
        <v>13</v>
      </c>
      <c r="G52" s="194">
        <f t="shared" si="8"/>
        <v>0.46153846153846156</v>
      </c>
      <c r="H52" s="193">
        <f>'[1]Rape Jury Acq'!D51</f>
        <v>11</v>
      </c>
      <c r="I52" s="193">
        <f>'[1]Rape Jury Acq'!M51</f>
        <v>35</v>
      </c>
      <c r="J52" s="194">
        <f t="shared" si="9"/>
        <v>0.31428571428571428</v>
      </c>
      <c r="K52" s="193">
        <f>'[1]Rape Jury Acq'!E51</f>
        <v>13</v>
      </c>
      <c r="L52" s="193">
        <f>'[1]Rape Jury Acq'!N51</f>
        <v>50</v>
      </c>
      <c r="M52" s="194">
        <f t="shared" si="10"/>
        <v>0.26</v>
      </c>
      <c r="N52" s="193">
        <f>'[1]Rape Jury Acq'!F51</f>
        <v>7</v>
      </c>
      <c r="O52" s="193">
        <f>'[1]Rape Jury Acq'!O51</f>
        <v>18</v>
      </c>
      <c r="P52" s="194">
        <f t="shared" si="11"/>
        <v>0.3888888888888889</v>
      </c>
      <c r="Q52" s="193">
        <f>'[1]Rape Jury Acq'!G51</f>
        <v>9</v>
      </c>
      <c r="R52" s="193">
        <f>'[1]Rape Jury Acq'!P51</f>
        <v>25</v>
      </c>
      <c r="S52" s="194">
        <f t="shared" si="12"/>
        <v>0.36</v>
      </c>
      <c r="T52" s="193">
        <f>'[1]Rape Jury Acq'!H51</f>
        <v>9</v>
      </c>
      <c r="U52" s="193">
        <f>'[1]Rape Jury Acq'!Q51</f>
        <v>25</v>
      </c>
      <c r="V52" s="194">
        <f t="shared" si="13"/>
        <v>0.36</v>
      </c>
    </row>
    <row r="53" spans="1:22" ht="18" customHeight="1">
      <c r="A53" s="192" t="s">
        <v>97</v>
      </c>
      <c r="B53" s="193">
        <f>'[1]Rape Jury Acq'!B52</f>
        <v>14</v>
      </c>
      <c r="C53" s="193">
        <f>'[1]Rape Jury Acq'!K52</f>
        <v>34</v>
      </c>
      <c r="D53" s="194">
        <f t="shared" si="7"/>
        <v>0.41176470588235292</v>
      </c>
      <c r="E53" s="193">
        <f>'[1]Rape Jury Acq'!C52</f>
        <v>24</v>
      </c>
      <c r="F53" s="193">
        <f>'[1]Rape Jury Acq'!L52</f>
        <v>47</v>
      </c>
      <c r="G53" s="194">
        <f t="shared" si="8"/>
        <v>0.51063829787234039</v>
      </c>
      <c r="H53" s="193">
        <f>'[1]Rape Jury Acq'!D52</f>
        <v>39</v>
      </c>
      <c r="I53" s="193">
        <f>'[1]Rape Jury Acq'!M52</f>
        <v>59</v>
      </c>
      <c r="J53" s="194">
        <f t="shared" si="9"/>
        <v>0.66101694915254239</v>
      </c>
      <c r="K53" s="193">
        <f>'[1]Rape Jury Acq'!E52</f>
        <v>28</v>
      </c>
      <c r="L53" s="193">
        <f>'[1]Rape Jury Acq'!N52</f>
        <v>75</v>
      </c>
      <c r="M53" s="194">
        <f t="shared" si="10"/>
        <v>0.37333333333333335</v>
      </c>
      <c r="N53" s="193">
        <f>'[1]Rape Jury Acq'!F52</f>
        <v>22</v>
      </c>
      <c r="O53" s="193">
        <f>'[1]Rape Jury Acq'!O52</f>
        <v>40</v>
      </c>
      <c r="P53" s="194">
        <f t="shared" si="11"/>
        <v>0.55000000000000004</v>
      </c>
      <c r="Q53" s="193">
        <f>'[1]Rape Jury Acq'!G52</f>
        <v>23</v>
      </c>
      <c r="R53" s="193">
        <f>'[1]Rape Jury Acq'!P52</f>
        <v>45</v>
      </c>
      <c r="S53" s="194">
        <f t="shared" si="12"/>
        <v>0.51111111111111107</v>
      </c>
      <c r="T53" s="193">
        <f>'[1]Rape Jury Acq'!H52</f>
        <v>33</v>
      </c>
      <c r="U53" s="193">
        <f>'[1]Rape Jury Acq'!Q52</f>
        <v>51</v>
      </c>
      <c r="V53" s="194">
        <f t="shared" si="13"/>
        <v>0.6470588235294118</v>
      </c>
    </row>
    <row r="54" spans="1:22" ht="18" customHeight="1">
      <c r="A54" s="192" t="s">
        <v>96</v>
      </c>
      <c r="B54" s="193">
        <f>'[1]Rape Jury Acq'!B53</f>
        <v>8</v>
      </c>
      <c r="C54" s="193">
        <f>'[1]Rape Jury Acq'!K53</f>
        <v>26</v>
      </c>
      <c r="D54" s="194">
        <f t="shared" si="7"/>
        <v>0.30769230769230771</v>
      </c>
      <c r="E54" s="193">
        <f>'[1]Rape Jury Acq'!C53</f>
        <v>9</v>
      </c>
      <c r="F54" s="193">
        <f>'[1]Rape Jury Acq'!L53</f>
        <v>21</v>
      </c>
      <c r="G54" s="194">
        <f t="shared" si="8"/>
        <v>0.42857142857142855</v>
      </c>
      <c r="H54" s="193">
        <f>'[1]Rape Jury Acq'!D53</f>
        <v>10</v>
      </c>
      <c r="I54" s="193">
        <f>'[1]Rape Jury Acq'!M53</f>
        <v>23</v>
      </c>
      <c r="J54" s="194">
        <f t="shared" si="9"/>
        <v>0.43478260869565216</v>
      </c>
      <c r="K54" s="193">
        <f>'[1]Rape Jury Acq'!E53</f>
        <v>21</v>
      </c>
      <c r="L54" s="193">
        <f>'[1]Rape Jury Acq'!N53</f>
        <v>41</v>
      </c>
      <c r="M54" s="194">
        <f t="shared" si="10"/>
        <v>0.51219512195121952</v>
      </c>
      <c r="N54" s="193">
        <f>'[1]Rape Jury Acq'!F53</f>
        <v>16</v>
      </c>
      <c r="O54" s="193">
        <f>'[1]Rape Jury Acq'!O53</f>
        <v>27</v>
      </c>
      <c r="P54" s="194">
        <f t="shared" si="11"/>
        <v>0.59259259259259256</v>
      </c>
      <c r="Q54" s="193">
        <f>'[1]Rape Jury Acq'!G53</f>
        <v>19</v>
      </c>
      <c r="R54" s="193">
        <f>'[1]Rape Jury Acq'!P53</f>
        <v>31</v>
      </c>
      <c r="S54" s="194">
        <f t="shared" si="12"/>
        <v>0.61290322580645162</v>
      </c>
      <c r="T54" s="193">
        <f>'[1]Rape Jury Acq'!H53</f>
        <v>14</v>
      </c>
      <c r="U54" s="193">
        <f>'[1]Rape Jury Acq'!Q53</f>
        <v>26</v>
      </c>
      <c r="V54" s="194">
        <f t="shared" si="13"/>
        <v>0.53846153846153844</v>
      </c>
    </row>
    <row r="55" spans="1:22" ht="18" customHeight="1">
      <c r="A55" s="192" t="s">
        <v>95</v>
      </c>
      <c r="B55" s="193">
        <f>'[1]Rape Jury Acq'!B54</f>
        <v>14</v>
      </c>
      <c r="C55" s="193">
        <f>'[1]Rape Jury Acq'!K54</f>
        <v>30</v>
      </c>
      <c r="D55" s="194">
        <f t="shared" si="7"/>
        <v>0.46666666666666667</v>
      </c>
      <c r="E55" s="193">
        <f>'[1]Rape Jury Acq'!C54</f>
        <v>9</v>
      </c>
      <c r="F55" s="193">
        <f>'[1]Rape Jury Acq'!L54</f>
        <v>28</v>
      </c>
      <c r="G55" s="194">
        <f t="shared" si="8"/>
        <v>0.32142857142857145</v>
      </c>
      <c r="H55" s="193">
        <f>'[1]Rape Jury Acq'!D54</f>
        <v>13</v>
      </c>
      <c r="I55" s="193">
        <f>'[1]Rape Jury Acq'!M54</f>
        <v>26</v>
      </c>
      <c r="J55" s="194">
        <f t="shared" si="9"/>
        <v>0.5</v>
      </c>
      <c r="K55" s="193">
        <f>'[1]Rape Jury Acq'!E54</f>
        <v>8</v>
      </c>
      <c r="L55" s="193">
        <f>'[1]Rape Jury Acq'!N54</f>
        <v>25</v>
      </c>
      <c r="M55" s="194">
        <f t="shared" si="10"/>
        <v>0.32</v>
      </c>
      <c r="N55" s="193">
        <f>'[1]Rape Jury Acq'!F54</f>
        <v>7</v>
      </c>
      <c r="O55" s="193">
        <f>'[1]Rape Jury Acq'!O54</f>
        <v>17</v>
      </c>
      <c r="P55" s="194">
        <f t="shared" si="11"/>
        <v>0.41176470588235292</v>
      </c>
      <c r="Q55" s="193">
        <f>'[1]Rape Jury Acq'!G54</f>
        <v>11</v>
      </c>
      <c r="R55" s="193">
        <f>'[1]Rape Jury Acq'!P54</f>
        <v>20</v>
      </c>
      <c r="S55" s="194">
        <f t="shared" si="12"/>
        <v>0.55000000000000004</v>
      </c>
      <c r="T55" s="193">
        <f>'[1]Rape Jury Acq'!H54</f>
        <v>9</v>
      </c>
      <c r="U55" s="193">
        <f>'[1]Rape Jury Acq'!Q54</f>
        <v>18</v>
      </c>
      <c r="V55" s="194">
        <f t="shared" si="13"/>
        <v>0.5</v>
      </c>
    </row>
    <row r="56" spans="1:22" ht="18" customHeight="1">
      <c r="A56" s="192" t="s">
        <v>94</v>
      </c>
      <c r="B56" s="193">
        <f>'[1]Rape Jury Acq'!B55</f>
        <v>3</v>
      </c>
      <c r="C56" s="193">
        <f>'[1]Rape Jury Acq'!K55</f>
        <v>13</v>
      </c>
      <c r="D56" s="194">
        <f t="shared" si="7"/>
        <v>0.23076923076923078</v>
      </c>
      <c r="E56" s="193">
        <f>'[1]Rape Jury Acq'!C55</f>
        <v>6</v>
      </c>
      <c r="F56" s="193">
        <f>'[1]Rape Jury Acq'!L55</f>
        <v>13</v>
      </c>
      <c r="G56" s="194">
        <f t="shared" si="8"/>
        <v>0.46153846153846156</v>
      </c>
      <c r="H56" s="193">
        <f>'[1]Rape Jury Acq'!D55</f>
        <v>3</v>
      </c>
      <c r="I56" s="193">
        <f>'[1]Rape Jury Acq'!M55</f>
        <v>7</v>
      </c>
      <c r="J56" s="194">
        <f t="shared" si="9"/>
        <v>0.42857142857142855</v>
      </c>
      <c r="K56" s="193">
        <f>'[1]Rape Jury Acq'!E55</f>
        <v>4</v>
      </c>
      <c r="L56" s="193">
        <f>'[1]Rape Jury Acq'!N55</f>
        <v>9</v>
      </c>
      <c r="M56" s="194">
        <f t="shared" si="10"/>
        <v>0.44444444444444442</v>
      </c>
      <c r="N56" s="193">
        <f>'[1]Rape Jury Acq'!F55</f>
        <v>11</v>
      </c>
      <c r="O56" s="193">
        <f>'[1]Rape Jury Acq'!O55</f>
        <v>13</v>
      </c>
      <c r="P56" s="194">
        <f t="shared" si="11"/>
        <v>0.84615384615384615</v>
      </c>
      <c r="Q56" s="193">
        <f>'[1]Rape Jury Acq'!G55</f>
        <v>5</v>
      </c>
      <c r="R56" s="193">
        <f>'[1]Rape Jury Acq'!P55</f>
        <v>6</v>
      </c>
      <c r="S56" s="194">
        <f t="shared" si="12"/>
        <v>0.83333333333333337</v>
      </c>
      <c r="T56" s="193">
        <f>'[1]Rape Jury Acq'!H55</f>
        <v>4</v>
      </c>
      <c r="U56" s="193">
        <f>'[1]Rape Jury Acq'!Q55</f>
        <v>7</v>
      </c>
      <c r="V56" s="194">
        <f t="shared" si="13"/>
        <v>0.5714285714285714</v>
      </c>
    </row>
    <row r="57" spans="1:22" ht="18" customHeight="1">
      <c r="A57" s="192" t="s">
        <v>93</v>
      </c>
      <c r="B57" s="193">
        <f>'[1]Rape Jury Acq'!B56</f>
        <v>5</v>
      </c>
      <c r="C57" s="193">
        <f>'[1]Rape Jury Acq'!K56</f>
        <v>12</v>
      </c>
      <c r="D57" s="194">
        <f t="shared" si="7"/>
        <v>0.41666666666666669</v>
      </c>
      <c r="E57" s="193">
        <f>'[1]Rape Jury Acq'!C56</f>
        <v>6</v>
      </c>
      <c r="F57" s="193">
        <f>'[1]Rape Jury Acq'!L56</f>
        <v>13</v>
      </c>
      <c r="G57" s="194">
        <f t="shared" si="8"/>
        <v>0.46153846153846156</v>
      </c>
      <c r="H57" s="193">
        <f>'[1]Rape Jury Acq'!D56</f>
        <v>7</v>
      </c>
      <c r="I57" s="193">
        <f>'[1]Rape Jury Acq'!M56</f>
        <v>13</v>
      </c>
      <c r="J57" s="194">
        <f t="shared" si="9"/>
        <v>0.53846153846153844</v>
      </c>
      <c r="K57" s="193">
        <f>'[1]Rape Jury Acq'!E56</f>
        <v>29</v>
      </c>
      <c r="L57" s="193">
        <f>'[1]Rape Jury Acq'!N56</f>
        <v>36</v>
      </c>
      <c r="M57" s="194">
        <f t="shared" si="10"/>
        <v>0.80555555555555558</v>
      </c>
      <c r="N57" s="193">
        <f>'[1]Rape Jury Acq'!F56</f>
        <v>13</v>
      </c>
      <c r="O57" s="193">
        <f>'[1]Rape Jury Acq'!O56</f>
        <v>18</v>
      </c>
      <c r="P57" s="194">
        <f t="shared" si="11"/>
        <v>0.72222222222222221</v>
      </c>
      <c r="Q57" s="193">
        <f>'[1]Rape Jury Acq'!G56</f>
        <v>7</v>
      </c>
      <c r="R57" s="193">
        <f>'[1]Rape Jury Acq'!P56</f>
        <v>8</v>
      </c>
      <c r="S57" s="194">
        <f t="shared" si="12"/>
        <v>0.875</v>
      </c>
      <c r="T57" s="193">
        <f>'[1]Rape Jury Acq'!H56</f>
        <v>11</v>
      </c>
      <c r="U57" s="193">
        <f>'[1]Rape Jury Acq'!Q56</f>
        <v>17</v>
      </c>
      <c r="V57" s="194">
        <f t="shared" si="13"/>
        <v>0.6470588235294118</v>
      </c>
    </row>
    <row r="58" spans="1:22" ht="18" customHeight="1">
      <c r="A58" s="192" t="s">
        <v>92</v>
      </c>
      <c r="B58" s="193">
        <f>'[1]Rape Jury Acq'!B57</f>
        <v>8</v>
      </c>
      <c r="C58" s="193">
        <f>'[1]Rape Jury Acq'!K57</f>
        <v>24</v>
      </c>
      <c r="D58" s="194">
        <f t="shared" si="7"/>
        <v>0.33333333333333331</v>
      </c>
      <c r="E58" s="193">
        <f>'[1]Rape Jury Acq'!C57</f>
        <v>14</v>
      </c>
      <c r="F58" s="193">
        <f>'[1]Rape Jury Acq'!L57</f>
        <v>31</v>
      </c>
      <c r="G58" s="194">
        <f t="shared" si="8"/>
        <v>0.45161290322580644</v>
      </c>
      <c r="H58" s="193">
        <f>'[1]Rape Jury Acq'!D57</f>
        <v>20</v>
      </c>
      <c r="I58" s="193">
        <f>'[1]Rape Jury Acq'!M57</f>
        <v>30</v>
      </c>
      <c r="J58" s="194">
        <f t="shared" si="9"/>
        <v>0.66666666666666663</v>
      </c>
      <c r="K58" s="193">
        <f>'[1]Rape Jury Acq'!E57</f>
        <v>27</v>
      </c>
      <c r="L58" s="193">
        <f>'[1]Rape Jury Acq'!N57</f>
        <v>51</v>
      </c>
      <c r="M58" s="194">
        <f t="shared" si="10"/>
        <v>0.52941176470588236</v>
      </c>
      <c r="N58" s="193">
        <f>'[1]Rape Jury Acq'!F57</f>
        <v>23</v>
      </c>
      <c r="O58" s="193">
        <f>'[1]Rape Jury Acq'!O57</f>
        <v>39</v>
      </c>
      <c r="P58" s="194">
        <f t="shared" si="11"/>
        <v>0.58974358974358976</v>
      </c>
      <c r="Q58" s="193">
        <f>'[1]Rape Jury Acq'!G57</f>
        <v>30</v>
      </c>
      <c r="R58" s="193">
        <f>'[1]Rape Jury Acq'!P57</f>
        <v>42</v>
      </c>
      <c r="S58" s="194">
        <f t="shared" si="12"/>
        <v>0.7142857142857143</v>
      </c>
      <c r="T58" s="193">
        <f>'[1]Rape Jury Acq'!H57</f>
        <v>43</v>
      </c>
      <c r="U58" s="193">
        <f>'[1]Rape Jury Acq'!Q57</f>
        <v>62</v>
      </c>
      <c r="V58" s="194">
        <f t="shared" si="13"/>
        <v>0.69354838709677424</v>
      </c>
    </row>
    <row r="59" spans="1:22" ht="18" customHeight="1">
      <c r="A59" s="192" t="s">
        <v>91</v>
      </c>
      <c r="B59" s="193">
        <f>'[1]Rape Jury Acq'!B58</f>
        <v>16</v>
      </c>
      <c r="C59" s="193">
        <f>'[1]Rape Jury Acq'!K58</f>
        <v>45</v>
      </c>
      <c r="D59" s="194">
        <f t="shared" si="7"/>
        <v>0.35555555555555557</v>
      </c>
      <c r="E59" s="193">
        <f>'[1]Rape Jury Acq'!C58</f>
        <v>16</v>
      </c>
      <c r="F59" s="193">
        <f>'[1]Rape Jury Acq'!L58</f>
        <v>42</v>
      </c>
      <c r="G59" s="194">
        <f t="shared" si="8"/>
        <v>0.38095238095238093</v>
      </c>
      <c r="H59" s="193">
        <f>'[1]Rape Jury Acq'!D58</f>
        <v>19</v>
      </c>
      <c r="I59" s="193">
        <f>'[1]Rape Jury Acq'!M58</f>
        <v>38</v>
      </c>
      <c r="J59" s="194">
        <f t="shared" si="9"/>
        <v>0.5</v>
      </c>
      <c r="K59" s="193">
        <f>'[1]Rape Jury Acq'!E58</f>
        <v>46</v>
      </c>
      <c r="L59" s="193">
        <f>'[1]Rape Jury Acq'!N58</f>
        <v>76</v>
      </c>
      <c r="M59" s="194">
        <f t="shared" si="10"/>
        <v>0.60526315789473684</v>
      </c>
      <c r="N59" s="193">
        <f>'[1]Rape Jury Acq'!F58</f>
        <v>36</v>
      </c>
      <c r="O59" s="193">
        <f>'[1]Rape Jury Acq'!O58</f>
        <v>61</v>
      </c>
      <c r="P59" s="194">
        <f t="shared" si="11"/>
        <v>0.5901639344262295</v>
      </c>
      <c r="Q59" s="193">
        <f>'[1]Rape Jury Acq'!G58</f>
        <v>30</v>
      </c>
      <c r="R59" s="193">
        <f>'[1]Rape Jury Acq'!P58</f>
        <v>50</v>
      </c>
      <c r="S59" s="194">
        <f t="shared" si="12"/>
        <v>0.6</v>
      </c>
      <c r="T59" s="193">
        <f>'[1]Rape Jury Acq'!H58</f>
        <v>35</v>
      </c>
      <c r="U59" s="193">
        <f>'[1]Rape Jury Acq'!Q58</f>
        <v>53</v>
      </c>
      <c r="V59" s="194">
        <f t="shared" si="13"/>
        <v>0.660377358490566</v>
      </c>
    </row>
    <row r="60" spans="1:22" ht="18" customHeight="1">
      <c r="A60" s="192" t="s">
        <v>90</v>
      </c>
      <c r="B60" s="193">
        <f>'[1]Rape Jury Acq'!B59</f>
        <v>2</v>
      </c>
      <c r="C60" s="193">
        <f>'[1]Rape Jury Acq'!K59</f>
        <v>7</v>
      </c>
      <c r="D60" s="194">
        <f t="shared" si="7"/>
        <v>0.2857142857142857</v>
      </c>
      <c r="E60" s="193">
        <f>'[1]Rape Jury Acq'!C59</f>
        <v>3</v>
      </c>
      <c r="F60" s="193">
        <f>'[1]Rape Jury Acq'!L59</f>
        <v>8</v>
      </c>
      <c r="G60" s="194">
        <f t="shared" si="8"/>
        <v>0.375</v>
      </c>
      <c r="H60" s="193">
        <f>'[1]Rape Jury Acq'!D59</f>
        <v>3</v>
      </c>
      <c r="I60" s="193">
        <f>'[1]Rape Jury Acq'!M59</f>
        <v>4</v>
      </c>
      <c r="J60" s="194">
        <f t="shared" si="9"/>
        <v>0.75</v>
      </c>
      <c r="K60" s="193">
        <f>'[1]Rape Jury Acq'!E59</f>
        <v>2</v>
      </c>
      <c r="L60" s="193">
        <f>'[1]Rape Jury Acq'!N59</f>
        <v>6</v>
      </c>
      <c r="M60" s="194">
        <f t="shared" si="10"/>
        <v>0.33333333333333331</v>
      </c>
      <c r="N60" s="193">
        <f>'[1]Rape Jury Acq'!F59</f>
        <v>4</v>
      </c>
      <c r="O60" s="193">
        <f>'[1]Rape Jury Acq'!O59</f>
        <v>10</v>
      </c>
      <c r="P60" s="194">
        <f t="shared" si="11"/>
        <v>0.4</v>
      </c>
      <c r="Q60" s="193">
        <f>'[1]Rape Jury Acq'!G59</f>
        <v>0</v>
      </c>
      <c r="R60" s="193">
        <f>'[1]Rape Jury Acq'!P59</f>
        <v>1</v>
      </c>
      <c r="S60" s="194">
        <f t="shared" si="12"/>
        <v>0</v>
      </c>
      <c r="T60" s="193">
        <f>'[1]Rape Jury Acq'!H59</f>
        <v>1</v>
      </c>
      <c r="U60" s="193">
        <f>'[1]Rape Jury Acq'!Q59</f>
        <v>1</v>
      </c>
      <c r="V60" s="194">
        <f t="shared" si="13"/>
        <v>1</v>
      </c>
    </row>
    <row r="61" spans="1:22" ht="18" customHeight="1">
      <c r="A61" s="192" t="s">
        <v>89</v>
      </c>
      <c r="B61" s="193">
        <f>'[1]Rape Jury Acq'!B60</f>
        <v>8</v>
      </c>
      <c r="C61" s="193">
        <f>'[1]Rape Jury Acq'!K60</f>
        <v>15</v>
      </c>
      <c r="D61" s="194">
        <f t="shared" si="7"/>
        <v>0.53333333333333333</v>
      </c>
      <c r="E61" s="193">
        <f>'[1]Rape Jury Acq'!C60</f>
        <v>6</v>
      </c>
      <c r="F61" s="193">
        <f>'[1]Rape Jury Acq'!L60</f>
        <v>15</v>
      </c>
      <c r="G61" s="194">
        <f t="shared" si="8"/>
        <v>0.4</v>
      </c>
      <c r="H61" s="193">
        <f>'[1]Rape Jury Acq'!D60</f>
        <v>15</v>
      </c>
      <c r="I61" s="193">
        <f>'[1]Rape Jury Acq'!M60</f>
        <v>21</v>
      </c>
      <c r="J61" s="194">
        <f t="shared" si="9"/>
        <v>0.7142857142857143</v>
      </c>
      <c r="K61" s="193">
        <f>'[1]Rape Jury Acq'!E60</f>
        <v>15</v>
      </c>
      <c r="L61" s="193">
        <f>'[1]Rape Jury Acq'!N60</f>
        <v>33</v>
      </c>
      <c r="M61" s="194">
        <f t="shared" si="10"/>
        <v>0.45454545454545453</v>
      </c>
      <c r="N61" s="193">
        <f>'[1]Rape Jury Acq'!F60</f>
        <v>17</v>
      </c>
      <c r="O61" s="193">
        <f>'[1]Rape Jury Acq'!O60</f>
        <v>32</v>
      </c>
      <c r="P61" s="194">
        <f t="shared" si="11"/>
        <v>0.53125</v>
      </c>
      <c r="Q61" s="193">
        <f>'[1]Rape Jury Acq'!G60</f>
        <v>12</v>
      </c>
      <c r="R61" s="193">
        <f>'[1]Rape Jury Acq'!P60</f>
        <v>19</v>
      </c>
      <c r="S61" s="194">
        <f t="shared" si="12"/>
        <v>0.63157894736842102</v>
      </c>
      <c r="T61" s="193">
        <f>'[1]Rape Jury Acq'!H60</f>
        <v>22</v>
      </c>
      <c r="U61" s="193">
        <f>'[1]Rape Jury Acq'!Q60</f>
        <v>32</v>
      </c>
      <c r="V61" s="194">
        <f t="shared" si="13"/>
        <v>0.6875</v>
      </c>
    </row>
    <row r="62" spans="1:22" ht="18" customHeight="1">
      <c r="A62" s="192" t="s">
        <v>88</v>
      </c>
      <c r="B62" s="193">
        <f>'[1]Rape Jury Acq'!B61</f>
        <v>20</v>
      </c>
      <c r="C62" s="193">
        <f>'[1]Rape Jury Acq'!K61</f>
        <v>82</v>
      </c>
      <c r="D62" s="194">
        <f t="shared" si="7"/>
        <v>0.24390243902439024</v>
      </c>
      <c r="E62" s="193">
        <f>'[1]Rape Jury Acq'!C61</f>
        <v>31</v>
      </c>
      <c r="F62" s="193">
        <f>'[1]Rape Jury Acq'!L61</f>
        <v>93</v>
      </c>
      <c r="G62" s="194">
        <f t="shared" si="8"/>
        <v>0.33333333333333331</v>
      </c>
      <c r="H62" s="193">
        <f>'[1]Rape Jury Acq'!D61</f>
        <v>28</v>
      </c>
      <c r="I62" s="193">
        <f>'[1]Rape Jury Acq'!M61</f>
        <v>103</v>
      </c>
      <c r="J62" s="194">
        <f t="shared" si="9"/>
        <v>0.27184466019417475</v>
      </c>
      <c r="K62" s="193">
        <f>'[1]Rape Jury Acq'!E61</f>
        <v>44</v>
      </c>
      <c r="L62" s="193">
        <f>'[1]Rape Jury Acq'!N61</f>
        <v>92</v>
      </c>
      <c r="M62" s="194">
        <f t="shared" si="10"/>
        <v>0.47826086956521741</v>
      </c>
      <c r="N62" s="193">
        <f>'[1]Rape Jury Acq'!F61</f>
        <v>28</v>
      </c>
      <c r="O62" s="193">
        <f>'[1]Rape Jury Acq'!O61</f>
        <v>64</v>
      </c>
      <c r="P62" s="194">
        <f t="shared" si="11"/>
        <v>0.4375</v>
      </c>
      <c r="Q62" s="193">
        <f>'[1]Rape Jury Acq'!G61</f>
        <v>39</v>
      </c>
      <c r="R62" s="193">
        <f>'[1]Rape Jury Acq'!P61</f>
        <v>71</v>
      </c>
      <c r="S62" s="194">
        <f t="shared" si="12"/>
        <v>0.54929577464788737</v>
      </c>
      <c r="T62" s="193">
        <f>'[1]Rape Jury Acq'!H61</f>
        <v>37</v>
      </c>
      <c r="U62" s="193">
        <f>'[1]Rape Jury Acq'!Q61</f>
        <v>69</v>
      </c>
      <c r="V62" s="194">
        <f t="shared" si="13"/>
        <v>0.53623188405797106</v>
      </c>
    </row>
    <row r="63" spans="1:22" ht="18" customHeight="1">
      <c r="A63" s="192" t="s">
        <v>87</v>
      </c>
      <c r="B63" s="193">
        <f>'[1]Rape Jury Acq'!B62</f>
        <v>17</v>
      </c>
      <c r="C63" s="193">
        <f>'[1]Rape Jury Acq'!K62</f>
        <v>32</v>
      </c>
      <c r="D63" s="194">
        <f t="shared" si="7"/>
        <v>0.53125</v>
      </c>
      <c r="E63" s="193">
        <f>'[1]Rape Jury Acq'!C62</f>
        <v>20</v>
      </c>
      <c r="F63" s="193">
        <f>'[1]Rape Jury Acq'!L62</f>
        <v>56</v>
      </c>
      <c r="G63" s="194">
        <f t="shared" si="8"/>
        <v>0.35714285714285715</v>
      </c>
      <c r="H63" s="193">
        <f>'[1]Rape Jury Acq'!D62</f>
        <v>25</v>
      </c>
      <c r="I63" s="193">
        <f>'[1]Rape Jury Acq'!M62</f>
        <v>62</v>
      </c>
      <c r="J63" s="194">
        <f t="shared" si="9"/>
        <v>0.40322580645161288</v>
      </c>
      <c r="K63" s="193">
        <f>'[1]Rape Jury Acq'!E62</f>
        <v>18</v>
      </c>
      <c r="L63" s="193">
        <f>'[1]Rape Jury Acq'!N62</f>
        <v>61</v>
      </c>
      <c r="M63" s="194">
        <f t="shared" si="10"/>
        <v>0.29508196721311475</v>
      </c>
      <c r="N63" s="193">
        <f>'[1]Rape Jury Acq'!F62</f>
        <v>23</v>
      </c>
      <c r="O63" s="193">
        <f>'[1]Rape Jury Acq'!O62</f>
        <v>57</v>
      </c>
      <c r="P63" s="194">
        <f t="shared" si="11"/>
        <v>0.40350877192982454</v>
      </c>
      <c r="Q63" s="193">
        <f>'[1]Rape Jury Acq'!G62</f>
        <v>20</v>
      </c>
      <c r="R63" s="193">
        <f>'[1]Rape Jury Acq'!P62</f>
        <v>38</v>
      </c>
      <c r="S63" s="194">
        <f t="shared" si="12"/>
        <v>0.52631578947368418</v>
      </c>
      <c r="T63" s="193">
        <f>'[1]Rape Jury Acq'!H62</f>
        <v>47</v>
      </c>
      <c r="U63" s="193">
        <f>'[1]Rape Jury Acq'!Q62</f>
        <v>66</v>
      </c>
      <c r="V63" s="194">
        <f t="shared" si="13"/>
        <v>0.71212121212121215</v>
      </c>
    </row>
    <row r="64" spans="1:22" ht="18" customHeight="1">
      <c r="A64" s="192" t="s">
        <v>86</v>
      </c>
      <c r="B64" s="193">
        <f>'[1]Rape Jury Acq'!B63</f>
        <v>4</v>
      </c>
      <c r="C64" s="193">
        <f>'[1]Rape Jury Acq'!K63</f>
        <v>13</v>
      </c>
      <c r="D64" s="194">
        <f t="shared" si="7"/>
        <v>0.30769230769230771</v>
      </c>
      <c r="E64" s="193">
        <f>'[1]Rape Jury Acq'!C63</f>
        <v>1</v>
      </c>
      <c r="F64" s="193">
        <f>'[1]Rape Jury Acq'!L63</f>
        <v>11</v>
      </c>
      <c r="G64" s="194">
        <f t="shared" si="8"/>
        <v>9.0909090909090912E-2</v>
      </c>
      <c r="H64" s="193">
        <f>'[1]Rape Jury Acq'!D63</f>
        <v>6</v>
      </c>
      <c r="I64" s="193">
        <f>'[1]Rape Jury Acq'!M63</f>
        <v>17</v>
      </c>
      <c r="J64" s="194">
        <f t="shared" si="9"/>
        <v>0.35294117647058826</v>
      </c>
      <c r="K64" s="193">
        <f>'[1]Rape Jury Acq'!E63</f>
        <v>13</v>
      </c>
      <c r="L64" s="193">
        <f>'[1]Rape Jury Acq'!N63</f>
        <v>22</v>
      </c>
      <c r="M64" s="194">
        <f t="shared" si="10"/>
        <v>0.59090909090909094</v>
      </c>
      <c r="N64" s="193">
        <f>'[1]Rape Jury Acq'!F63</f>
        <v>5</v>
      </c>
      <c r="O64" s="193">
        <f>'[1]Rape Jury Acq'!O63</f>
        <v>8</v>
      </c>
      <c r="P64" s="194">
        <f t="shared" si="11"/>
        <v>0.625</v>
      </c>
      <c r="Q64" s="193">
        <f>'[1]Rape Jury Acq'!G63</f>
        <v>11</v>
      </c>
      <c r="R64" s="193">
        <f>'[1]Rape Jury Acq'!P63</f>
        <v>21</v>
      </c>
      <c r="S64" s="194">
        <f t="shared" si="12"/>
        <v>0.52380952380952384</v>
      </c>
      <c r="T64" s="193">
        <f>'[1]Rape Jury Acq'!H63</f>
        <v>9</v>
      </c>
      <c r="U64" s="193">
        <f>'[1]Rape Jury Acq'!Q63</f>
        <v>13</v>
      </c>
      <c r="V64" s="194">
        <f t="shared" si="13"/>
        <v>0.69230769230769229</v>
      </c>
    </row>
  </sheetData>
  <mergeCells count="14">
    <mergeCell ref="T3:V3"/>
    <mergeCell ref="B21:D21"/>
    <mergeCell ref="E21:G21"/>
    <mergeCell ref="H21:J21"/>
    <mergeCell ref="K21:M21"/>
    <mergeCell ref="N21:P21"/>
    <mergeCell ref="Q21:S21"/>
    <mergeCell ref="T21:V21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9"/>
  <sheetViews>
    <sheetView workbookViewId="0">
      <selection activeCell="A3" sqref="A3"/>
    </sheetView>
  </sheetViews>
  <sheetFormatPr defaultRowHeight="15"/>
  <cols>
    <col min="1" max="1" width="21.44140625" style="149" customWidth="1"/>
    <col min="2" max="15" width="8.5546875" style="149" customWidth="1"/>
    <col min="16" max="16384" width="8.88671875" style="149"/>
  </cols>
  <sheetData>
    <row r="2" spans="1:20" ht="15.75">
      <c r="A2" s="144" t="s">
        <v>175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1:20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1:20">
      <c r="A4" s="107" t="s">
        <v>80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1:20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</row>
    <row r="6" spans="1:20">
      <c r="A6" s="150"/>
      <c r="B6" s="114" t="s">
        <v>2</v>
      </c>
      <c r="C6" s="114"/>
      <c r="D6" s="114" t="s">
        <v>3</v>
      </c>
      <c r="E6" s="114"/>
      <c r="F6" s="204" t="s">
        <v>4</v>
      </c>
      <c r="G6" s="204"/>
      <c r="H6" s="204" t="s">
        <v>5</v>
      </c>
      <c r="I6" s="204"/>
      <c r="J6" s="204" t="s">
        <v>6</v>
      </c>
      <c r="K6" s="204"/>
      <c r="L6" s="204" t="s">
        <v>7</v>
      </c>
      <c r="M6" s="204"/>
      <c r="N6" s="204" t="s">
        <v>8</v>
      </c>
      <c r="O6" s="204"/>
      <c r="P6" s="150"/>
      <c r="Q6" s="150"/>
      <c r="R6" s="150"/>
      <c r="S6" s="150"/>
      <c r="T6" s="150"/>
    </row>
    <row r="7" spans="1:20">
      <c r="A7" s="150"/>
      <c r="B7" s="115" t="s">
        <v>21</v>
      </c>
      <c r="C7" s="115" t="s">
        <v>10</v>
      </c>
      <c r="D7" s="115" t="s">
        <v>21</v>
      </c>
      <c r="E7" s="115" t="s">
        <v>10</v>
      </c>
      <c r="F7" s="115" t="s">
        <v>21</v>
      </c>
      <c r="G7" s="115" t="s">
        <v>10</v>
      </c>
      <c r="H7" s="115" t="s">
        <v>21</v>
      </c>
      <c r="I7" s="115" t="s">
        <v>10</v>
      </c>
      <c r="J7" s="115" t="s">
        <v>21</v>
      </c>
      <c r="K7" s="115" t="s">
        <v>10</v>
      </c>
      <c r="L7" s="115" t="s">
        <v>21</v>
      </c>
      <c r="M7" s="115" t="s">
        <v>10</v>
      </c>
      <c r="N7" s="115" t="s">
        <v>21</v>
      </c>
      <c r="O7" s="115" t="s">
        <v>10</v>
      </c>
      <c r="P7" s="150"/>
      <c r="Q7" s="150"/>
      <c r="R7" s="150"/>
      <c r="S7" s="150"/>
      <c r="T7" s="150"/>
    </row>
    <row r="8" spans="1:20">
      <c r="A8" s="116" t="s">
        <v>22</v>
      </c>
      <c r="B8" s="108">
        <v>5976</v>
      </c>
      <c r="C8" s="109">
        <v>0.73505535055350557</v>
      </c>
      <c r="D8" s="108">
        <v>5955</v>
      </c>
      <c r="E8" s="109">
        <v>0.75056717922863625</v>
      </c>
      <c r="F8" s="108">
        <v>6060</v>
      </c>
      <c r="G8" s="109">
        <v>0.76016056196688409</v>
      </c>
      <c r="H8" s="108">
        <v>6588</v>
      </c>
      <c r="I8" s="109">
        <v>0.74339878131347326</v>
      </c>
      <c r="J8" s="108">
        <v>6308</v>
      </c>
      <c r="K8" s="109">
        <v>0.75689944804415643</v>
      </c>
      <c r="L8" s="108">
        <v>5971</v>
      </c>
      <c r="M8" s="109">
        <v>0.76836957920473559</v>
      </c>
      <c r="N8" s="108">
        <v>6756</v>
      </c>
      <c r="O8" s="109">
        <v>0.78980593874210892</v>
      </c>
      <c r="P8" s="150"/>
      <c r="Q8" s="150"/>
      <c r="R8" s="150"/>
      <c r="S8" s="150"/>
      <c r="T8" s="150"/>
    </row>
    <row r="9" spans="1:20" ht="15.75" thickBot="1">
      <c r="A9" s="117" t="s">
        <v>23</v>
      </c>
      <c r="B9" s="108">
        <v>2154</v>
      </c>
      <c r="C9" s="109">
        <v>0.26494464944649448</v>
      </c>
      <c r="D9" s="108">
        <v>1979</v>
      </c>
      <c r="E9" s="109">
        <v>0.24943282077136375</v>
      </c>
      <c r="F9" s="108">
        <v>1912</v>
      </c>
      <c r="G9" s="109">
        <v>0.23983943803311591</v>
      </c>
      <c r="H9" s="108">
        <v>2274</v>
      </c>
      <c r="I9" s="109">
        <v>0.25660121868652674</v>
      </c>
      <c r="J9" s="108">
        <v>2026</v>
      </c>
      <c r="K9" s="109">
        <v>0.24310055195584354</v>
      </c>
      <c r="L9" s="108">
        <v>1800</v>
      </c>
      <c r="M9" s="109">
        <v>0.23163042079526444</v>
      </c>
      <c r="N9" s="108">
        <v>1798</v>
      </c>
      <c r="O9" s="109">
        <v>0.21019406125789106</v>
      </c>
      <c r="P9" s="150"/>
      <c r="Q9" s="150"/>
      <c r="R9" s="150"/>
      <c r="S9" s="150"/>
      <c r="T9" s="150"/>
    </row>
    <row r="10" spans="1:20" ht="16.5" thickTop="1" thickBot="1">
      <c r="A10" s="118" t="s">
        <v>16</v>
      </c>
      <c r="B10" s="111">
        <v>8130</v>
      </c>
      <c r="C10" s="119"/>
      <c r="D10" s="111">
        <v>7934</v>
      </c>
      <c r="E10" s="119"/>
      <c r="F10" s="111">
        <v>7972</v>
      </c>
      <c r="G10" s="151"/>
      <c r="H10" s="111">
        <v>8862</v>
      </c>
      <c r="I10" s="151"/>
      <c r="J10" s="111">
        <v>8334</v>
      </c>
      <c r="K10" s="151"/>
      <c r="L10" s="111">
        <v>7771</v>
      </c>
      <c r="M10" s="151"/>
      <c r="N10" s="111">
        <v>8554</v>
      </c>
      <c r="O10" s="151"/>
      <c r="P10" s="150"/>
      <c r="Q10" s="150"/>
      <c r="R10" s="150"/>
      <c r="S10" s="150"/>
      <c r="T10" s="150"/>
    </row>
    <row r="11" spans="1:20" ht="15.75" thickTop="1">
      <c r="A11" s="120"/>
      <c r="B11" s="112"/>
      <c r="C11" s="113"/>
      <c r="D11" s="112"/>
      <c r="E11" s="113"/>
      <c r="F11" s="113"/>
      <c r="G11" s="113"/>
      <c r="H11" s="150"/>
      <c r="I11" s="150"/>
      <c r="J11" s="150"/>
      <c r="K11" s="150"/>
      <c r="L11" s="150"/>
      <c r="M11" s="152"/>
      <c r="N11" s="150"/>
      <c r="O11" s="150"/>
      <c r="P11" s="150"/>
      <c r="Q11" s="150"/>
      <c r="R11" s="150"/>
      <c r="S11" s="150"/>
      <c r="T11" s="150"/>
    </row>
    <row r="12" spans="1:20">
      <c r="A12" s="150"/>
      <c r="B12" s="150"/>
      <c r="C12" s="150"/>
      <c r="D12" s="150"/>
      <c r="E12" s="150"/>
      <c r="F12" s="150"/>
      <c r="G12" s="150"/>
      <c r="H12" s="150"/>
      <c r="I12" s="150"/>
      <c r="J12" s="152"/>
      <c r="K12" s="150"/>
      <c r="L12" s="152"/>
      <c r="M12" s="150"/>
      <c r="N12" s="152"/>
      <c r="O12" s="150"/>
      <c r="P12" s="150"/>
      <c r="Q12" s="150"/>
      <c r="R12" s="150"/>
      <c r="S12" s="150"/>
      <c r="T12" s="150"/>
    </row>
    <row r="13" spans="1:20">
      <c r="A13" s="107" t="s">
        <v>81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</row>
    <row r="14" spans="1:20">
      <c r="A14" s="107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</row>
    <row r="15" spans="1:20">
      <c r="A15" s="153"/>
      <c r="B15" s="114" t="s">
        <v>2</v>
      </c>
      <c r="C15" s="114"/>
      <c r="D15" s="114" t="s">
        <v>3</v>
      </c>
      <c r="E15" s="114"/>
      <c r="F15" s="204" t="s">
        <v>4</v>
      </c>
      <c r="G15" s="204"/>
      <c r="H15" s="204" t="s">
        <v>5</v>
      </c>
      <c r="I15" s="204"/>
      <c r="J15" s="204" t="s">
        <v>6</v>
      </c>
      <c r="K15" s="204"/>
      <c r="L15" s="204" t="s">
        <v>7</v>
      </c>
      <c r="M15" s="204"/>
      <c r="N15" s="204" t="s">
        <v>8</v>
      </c>
      <c r="O15" s="204"/>
      <c r="P15" s="150"/>
      <c r="Q15" s="150"/>
      <c r="R15" s="150"/>
      <c r="S15" s="150"/>
      <c r="T15" s="150"/>
    </row>
    <row r="16" spans="1:20">
      <c r="A16" s="153"/>
      <c r="B16" s="115" t="s">
        <v>21</v>
      </c>
      <c r="C16" s="115" t="s">
        <v>10</v>
      </c>
      <c r="D16" s="115" t="s">
        <v>21</v>
      </c>
      <c r="E16" s="115" t="s">
        <v>10</v>
      </c>
      <c r="F16" s="115" t="s">
        <v>21</v>
      </c>
      <c r="G16" s="115" t="s">
        <v>10</v>
      </c>
      <c r="H16" s="115" t="s">
        <v>21</v>
      </c>
      <c r="I16" s="115" t="s">
        <v>10</v>
      </c>
      <c r="J16" s="115" t="s">
        <v>21</v>
      </c>
      <c r="K16" s="115" t="s">
        <v>10</v>
      </c>
      <c r="L16" s="115" t="s">
        <v>21</v>
      </c>
      <c r="M16" s="115" t="s">
        <v>10</v>
      </c>
      <c r="N16" s="115" t="s">
        <v>21</v>
      </c>
      <c r="O16" s="115" t="s">
        <v>10</v>
      </c>
      <c r="P16" s="150"/>
      <c r="Q16" s="150"/>
      <c r="R16" s="150"/>
      <c r="S16" s="154"/>
      <c r="T16" s="154"/>
    </row>
    <row r="17" spans="1:20" ht="36" customHeight="1">
      <c r="A17" s="155" t="s">
        <v>25</v>
      </c>
      <c r="B17" s="108">
        <v>1140</v>
      </c>
      <c r="C17" s="121">
        <v>0.14022140221402213</v>
      </c>
      <c r="D17" s="108">
        <v>985</v>
      </c>
      <c r="E17" s="121">
        <v>0.12414923115704563</v>
      </c>
      <c r="F17" s="108">
        <v>894</v>
      </c>
      <c r="G17" s="121">
        <v>0.11214249874560964</v>
      </c>
      <c r="H17" s="108">
        <v>1069</v>
      </c>
      <c r="I17" s="121">
        <v>0.12062739787858272</v>
      </c>
      <c r="J17" s="108">
        <v>975</v>
      </c>
      <c r="K17" s="121">
        <v>0.1169906407487401</v>
      </c>
      <c r="L17" s="108">
        <v>762</v>
      </c>
      <c r="M17" s="121">
        <v>9.8056878136661946E-2</v>
      </c>
      <c r="N17" s="108">
        <v>729</v>
      </c>
      <c r="O17" s="121">
        <v>8.5223287350946919E-2</v>
      </c>
      <c r="P17" s="150"/>
      <c r="Q17" s="150"/>
      <c r="R17" s="150"/>
      <c r="S17" s="150"/>
      <c r="T17" s="150"/>
    </row>
    <row r="18" spans="1:20">
      <c r="A18" s="156" t="s">
        <v>26</v>
      </c>
      <c r="B18" s="157">
        <v>636</v>
      </c>
      <c r="C18" s="122">
        <v>7.8228782287822873E-2</v>
      </c>
      <c r="D18" s="157">
        <v>551</v>
      </c>
      <c r="E18" s="122">
        <v>6.9447945550794046E-2</v>
      </c>
      <c r="F18" s="157">
        <v>489</v>
      </c>
      <c r="G18" s="122">
        <v>6.1339688911189162E-2</v>
      </c>
      <c r="H18" s="157">
        <v>639</v>
      </c>
      <c r="I18" s="122">
        <v>7.2105619498984433E-2</v>
      </c>
      <c r="J18" s="157">
        <v>571</v>
      </c>
      <c r="K18" s="122">
        <v>6.8514518838492924E-2</v>
      </c>
      <c r="L18" s="157">
        <v>468</v>
      </c>
      <c r="M18" s="122">
        <v>6.0223909406768757E-2</v>
      </c>
      <c r="N18" s="157">
        <v>423</v>
      </c>
      <c r="O18" s="122">
        <v>4.9450549450549448E-2</v>
      </c>
      <c r="P18" s="150"/>
      <c r="Q18" s="150"/>
      <c r="R18" s="150"/>
      <c r="S18" s="150"/>
      <c r="T18" s="150"/>
    </row>
    <row r="19" spans="1:20">
      <c r="A19" s="153" t="s">
        <v>27</v>
      </c>
      <c r="B19" s="108">
        <v>195</v>
      </c>
      <c r="C19" s="121">
        <v>2.3985239852398525E-2</v>
      </c>
      <c r="D19" s="108">
        <v>148</v>
      </c>
      <c r="E19" s="121">
        <v>1.8653894630703303E-2</v>
      </c>
      <c r="F19" s="108">
        <v>137</v>
      </c>
      <c r="G19" s="121">
        <v>1.7185148018063222E-2</v>
      </c>
      <c r="H19" s="108">
        <v>152</v>
      </c>
      <c r="I19" s="121">
        <v>1.7151884450462649E-2</v>
      </c>
      <c r="J19" s="108">
        <v>130</v>
      </c>
      <c r="K19" s="121">
        <v>1.5598752099832013E-2</v>
      </c>
      <c r="L19" s="108">
        <v>123</v>
      </c>
      <c r="M19" s="121">
        <v>1.582807875434307E-2</v>
      </c>
      <c r="N19" s="108">
        <v>158</v>
      </c>
      <c r="O19" s="121">
        <v>1.8470890811316344E-2</v>
      </c>
      <c r="P19" s="150"/>
      <c r="Q19" s="150"/>
      <c r="R19" s="150"/>
      <c r="S19" s="150"/>
      <c r="T19" s="150"/>
    </row>
    <row r="20" spans="1:20">
      <c r="A20" s="153" t="s">
        <v>28</v>
      </c>
      <c r="B20" s="108">
        <v>70</v>
      </c>
      <c r="C20" s="121">
        <v>8.6100861008610082E-3</v>
      </c>
      <c r="D20" s="108">
        <v>63</v>
      </c>
      <c r="E20" s="121">
        <v>7.9405092009074869E-3</v>
      </c>
      <c r="F20" s="108">
        <v>61</v>
      </c>
      <c r="G20" s="121">
        <v>7.6517812343201205E-3</v>
      </c>
      <c r="H20" s="108">
        <v>75</v>
      </c>
      <c r="I20" s="121">
        <v>8.4631008801624909E-3</v>
      </c>
      <c r="J20" s="108">
        <v>58</v>
      </c>
      <c r="K20" s="121">
        <v>6.9594432445404366E-3</v>
      </c>
      <c r="L20" s="108">
        <v>39</v>
      </c>
      <c r="M20" s="121">
        <v>5.0186591172307294E-3</v>
      </c>
      <c r="N20" s="108">
        <v>37</v>
      </c>
      <c r="O20" s="121">
        <v>4.3254617722702825E-3</v>
      </c>
      <c r="P20" s="150"/>
      <c r="Q20" s="150"/>
      <c r="R20" s="150"/>
      <c r="S20" s="150"/>
      <c r="T20" s="150"/>
    </row>
    <row r="21" spans="1:20">
      <c r="A21" s="153" t="s">
        <v>29</v>
      </c>
      <c r="B21" s="108">
        <v>631</v>
      </c>
      <c r="C21" s="121">
        <v>7.7613776137761381E-2</v>
      </c>
      <c r="D21" s="108">
        <v>663</v>
      </c>
      <c r="E21" s="121">
        <v>8.3564406352407361E-2</v>
      </c>
      <c r="F21" s="108">
        <v>709</v>
      </c>
      <c r="G21" s="121">
        <v>8.893627696939288E-2</v>
      </c>
      <c r="H21" s="108">
        <v>853</v>
      </c>
      <c r="I21" s="121">
        <v>9.6253667343714738E-2</v>
      </c>
      <c r="J21" s="108">
        <v>774</v>
      </c>
      <c r="K21" s="121">
        <v>9.2872570194384454E-2</v>
      </c>
      <c r="L21" s="108">
        <v>780</v>
      </c>
      <c r="M21" s="121">
        <v>0.10037318234461459</v>
      </c>
      <c r="N21" s="108">
        <v>796</v>
      </c>
      <c r="O21" s="121">
        <v>9.3055880289922843E-2</v>
      </c>
      <c r="P21" s="154"/>
      <c r="Q21" s="150"/>
      <c r="R21" s="150"/>
      <c r="S21" s="150"/>
      <c r="T21" s="150"/>
    </row>
    <row r="22" spans="1:20" ht="15.75" thickBot="1">
      <c r="A22" s="153" t="s">
        <v>30</v>
      </c>
      <c r="B22" s="108">
        <v>118</v>
      </c>
      <c r="C22" s="121">
        <v>1.4514145141451414E-2</v>
      </c>
      <c r="D22" s="108">
        <v>120</v>
      </c>
      <c r="E22" s="121">
        <v>1.5124779430299974E-2</v>
      </c>
      <c r="F22" s="108">
        <v>111</v>
      </c>
      <c r="G22" s="121">
        <v>1.3923733065730056E-2</v>
      </c>
      <c r="H22" s="108">
        <v>125</v>
      </c>
      <c r="I22" s="121">
        <v>1.4105168133604153E-2</v>
      </c>
      <c r="J22" s="108">
        <v>89</v>
      </c>
      <c r="K22" s="121">
        <v>1.0679145668346532E-2</v>
      </c>
      <c r="L22" s="108">
        <v>96</v>
      </c>
      <c r="M22" s="121">
        <v>1.2353622442414103E-2</v>
      </c>
      <c r="N22" s="108">
        <v>78</v>
      </c>
      <c r="O22" s="121">
        <v>9.11854103343465E-3</v>
      </c>
      <c r="P22" s="150"/>
      <c r="Q22" s="150"/>
      <c r="R22" s="150"/>
      <c r="S22" s="154"/>
      <c r="T22" s="154"/>
    </row>
    <row r="23" spans="1:20" ht="16.5" thickTop="1" thickBot="1">
      <c r="A23" s="123" t="s">
        <v>31</v>
      </c>
      <c r="B23" s="111">
        <v>2154</v>
      </c>
      <c r="C23" s="124">
        <v>0.26494464944649448</v>
      </c>
      <c r="D23" s="111">
        <v>1979</v>
      </c>
      <c r="E23" s="124">
        <v>0.24943282077136375</v>
      </c>
      <c r="F23" s="111">
        <v>1912</v>
      </c>
      <c r="G23" s="124">
        <v>0.23983943803311591</v>
      </c>
      <c r="H23" s="111">
        <v>2274</v>
      </c>
      <c r="I23" s="124">
        <v>0.25660121868652674</v>
      </c>
      <c r="J23" s="111">
        <v>2026</v>
      </c>
      <c r="K23" s="124">
        <v>0.24310055195584354</v>
      </c>
      <c r="L23" s="111">
        <v>1800</v>
      </c>
      <c r="M23" s="124">
        <v>0.23163042079526444</v>
      </c>
      <c r="N23" s="111">
        <v>1798</v>
      </c>
      <c r="O23" s="124">
        <v>0.21019406125789106</v>
      </c>
      <c r="P23" s="150"/>
      <c r="Q23" s="150"/>
      <c r="R23" s="150"/>
      <c r="S23" s="150"/>
      <c r="T23" s="150"/>
    </row>
    <row r="24" spans="1:20" ht="15.75" thickTop="1">
      <c r="A24" s="125" t="s">
        <v>32</v>
      </c>
      <c r="B24" s="108">
        <v>4746</v>
      </c>
      <c r="C24" s="121">
        <v>0.58376383763837636</v>
      </c>
      <c r="D24" s="108">
        <v>4909</v>
      </c>
      <c r="E24" s="121">
        <v>0.61872951852785485</v>
      </c>
      <c r="F24" s="108">
        <v>5048</v>
      </c>
      <c r="G24" s="121">
        <v>0.63321625689914707</v>
      </c>
      <c r="H24" s="108">
        <v>5389</v>
      </c>
      <c r="I24" s="121">
        <v>0.60810200857594221</v>
      </c>
      <c r="J24" s="108">
        <v>5253</v>
      </c>
      <c r="K24" s="121">
        <v>0.63030957523398123</v>
      </c>
      <c r="L24" s="108">
        <v>4879</v>
      </c>
      <c r="M24" s="121">
        <v>0.62784712392227515</v>
      </c>
      <c r="N24" s="108">
        <v>5658</v>
      </c>
      <c r="O24" s="121">
        <v>0.66144493804068272</v>
      </c>
      <c r="P24" s="152"/>
      <c r="Q24" s="150"/>
      <c r="R24" s="150"/>
      <c r="S24" s="150"/>
      <c r="T24" s="150"/>
    </row>
    <row r="25" spans="1:20">
      <c r="A25" s="125" t="s">
        <v>33</v>
      </c>
      <c r="B25" s="108">
        <v>1210</v>
      </c>
      <c r="C25" s="121">
        <v>0.14883148831488316</v>
      </c>
      <c r="D25" s="108">
        <v>1036</v>
      </c>
      <c r="E25" s="121">
        <v>0.13057726241492312</v>
      </c>
      <c r="F25" s="108">
        <v>1007</v>
      </c>
      <c r="G25" s="121">
        <v>0.12631710988459607</v>
      </c>
      <c r="H25" s="108">
        <v>1192</v>
      </c>
      <c r="I25" s="121">
        <v>0.13450688332204919</v>
      </c>
      <c r="J25" s="108">
        <v>1038</v>
      </c>
      <c r="K25" s="121">
        <v>0.12455003599712024</v>
      </c>
      <c r="L25" s="108">
        <v>1081</v>
      </c>
      <c r="M25" s="121">
        <v>0.13910693604426716</v>
      </c>
      <c r="N25" s="108">
        <v>1092</v>
      </c>
      <c r="O25" s="121">
        <v>0.1276595744680851</v>
      </c>
      <c r="P25" s="150"/>
      <c r="Q25" s="150"/>
      <c r="R25" s="150"/>
      <c r="S25" s="150"/>
      <c r="T25" s="150"/>
    </row>
    <row r="26" spans="1:20" ht="15.75" thickBot="1">
      <c r="A26" s="125" t="s">
        <v>34</v>
      </c>
      <c r="B26" s="108">
        <v>20</v>
      </c>
      <c r="C26" s="121">
        <v>2.4600246002460025E-3</v>
      </c>
      <c r="D26" s="108">
        <v>10</v>
      </c>
      <c r="E26" s="121">
        <v>1.2603982858583312E-3</v>
      </c>
      <c r="F26" s="108">
        <v>5</v>
      </c>
      <c r="G26" s="121">
        <v>6.2719518314099346E-4</v>
      </c>
      <c r="H26" s="108">
        <v>7</v>
      </c>
      <c r="I26" s="121">
        <v>7.8988941548183253E-4</v>
      </c>
      <c r="J26" s="108">
        <v>17</v>
      </c>
      <c r="K26" s="121">
        <v>2.0398368130549556E-3</v>
      </c>
      <c r="L26" s="108">
        <v>11</v>
      </c>
      <c r="M26" s="121">
        <v>1.4155192381932827E-3</v>
      </c>
      <c r="N26" s="108">
        <v>6</v>
      </c>
      <c r="O26" s="121">
        <v>7.0142623334112691E-4</v>
      </c>
      <c r="P26" s="150"/>
      <c r="Q26" s="150"/>
      <c r="R26" s="150"/>
      <c r="S26" s="150"/>
      <c r="T26" s="150"/>
    </row>
    <row r="27" spans="1:20" ht="16.5" thickTop="1" thickBot="1">
      <c r="A27" s="123" t="s">
        <v>22</v>
      </c>
      <c r="B27" s="111">
        <v>5976</v>
      </c>
      <c r="C27" s="124">
        <v>0.73505535055350557</v>
      </c>
      <c r="D27" s="111">
        <v>5955</v>
      </c>
      <c r="E27" s="124">
        <v>0.75056717922863625</v>
      </c>
      <c r="F27" s="111">
        <v>6060</v>
      </c>
      <c r="G27" s="124">
        <v>0.76016056196688409</v>
      </c>
      <c r="H27" s="111">
        <v>6588</v>
      </c>
      <c r="I27" s="124">
        <v>0.74339878131347326</v>
      </c>
      <c r="J27" s="111">
        <v>6308</v>
      </c>
      <c r="K27" s="124">
        <v>0.75689944804415643</v>
      </c>
      <c r="L27" s="111">
        <v>5971</v>
      </c>
      <c r="M27" s="124">
        <v>0.76836957920473559</v>
      </c>
      <c r="N27" s="111">
        <v>6756</v>
      </c>
      <c r="O27" s="124">
        <v>0.78980593874210892</v>
      </c>
      <c r="P27" s="150"/>
      <c r="Q27" s="150"/>
      <c r="R27" s="150"/>
      <c r="S27" s="150"/>
      <c r="T27" s="150"/>
    </row>
    <row r="28" spans="1:20" ht="16.5" thickTop="1" thickBot="1">
      <c r="A28" s="110" t="s">
        <v>35</v>
      </c>
      <c r="B28" s="111">
        <v>8130</v>
      </c>
      <c r="C28" s="126"/>
      <c r="D28" s="111">
        <v>7934</v>
      </c>
      <c r="E28" s="119"/>
      <c r="F28" s="111">
        <v>7972</v>
      </c>
      <c r="G28" s="119"/>
      <c r="H28" s="111">
        <v>8862</v>
      </c>
      <c r="I28" s="119"/>
      <c r="J28" s="111">
        <v>8334</v>
      </c>
      <c r="K28" s="119"/>
      <c r="L28" s="111">
        <v>7771</v>
      </c>
      <c r="M28" s="119"/>
      <c r="N28" s="111">
        <v>8554</v>
      </c>
      <c r="O28" s="119"/>
      <c r="P28" s="150"/>
      <c r="Q28" s="150"/>
      <c r="R28" s="150"/>
      <c r="S28" s="150"/>
      <c r="T28" s="150"/>
    </row>
    <row r="29" spans="1:20" ht="15.75" thickTop="1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46"/>
      <c r="N29" s="150"/>
      <c r="O29" s="150"/>
      <c r="P29" s="150"/>
      <c r="Q29" s="150"/>
      <c r="R29" s="150"/>
      <c r="S29" s="150"/>
      <c r="T29" s="150"/>
    </row>
    <row r="30" spans="1:20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</row>
    <row r="31" spans="1:20">
      <c r="A31" s="107" t="s">
        <v>82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</row>
    <row r="32" spans="1:20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</row>
    <row r="33" spans="1:20">
      <c r="A33" s="150"/>
      <c r="B33" s="114" t="s">
        <v>2</v>
      </c>
      <c r="C33" s="114"/>
      <c r="D33" s="114" t="s">
        <v>3</v>
      </c>
      <c r="E33" s="114"/>
      <c r="F33" s="204" t="s">
        <v>4</v>
      </c>
      <c r="G33" s="204"/>
      <c r="H33" s="204" t="s">
        <v>5</v>
      </c>
      <c r="I33" s="204"/>
      <c r="J33" s="204" t="s">
        <v>6</v>
      </c>
      <c r="K33" s="204"/>
      <c r="L33" s="204" t="s">
        <v>7</v>
      </c>
      <c r="M33" s="204"/>
      <c r="N33" s="204" t="s">
        <v>8</v>
      </c>
      <c r="O33" s="204"/>
      <c r="P33" s="150"/>
      <c r="Q33" s="150"/>
      <c r="R33" s="150"/>
      <c r="S33" s="150"/>
      <c r="T33" s="150"/>
    </row>
    <row r="34" spans="1:20">
      <c r="A34" s="150"/>
      <c r="B34" s="115" t="s">
        <v>21</v>
      </c>
      <c r="C34" s="115" t="s">
        <v>10</v>
      </c>
      <c r="D34" s="115" t="s">
        <v>21</v>
      </c>
      <c r="E34" s="115" t="s">
        <v>10</v>
      </c>
      <c r="F34" s="115" t="s">
        <v>21</v>
      </c>
      <c r="G34" s="115" t="s">
        <v>10</v>
      </c>
      <c r="H34" s="115" t="s">
        <v>21</v>
      </c>
      <c r="I34" s="115" t="s">
        <v>10</v>
      </c>
      <c r="J34" s="115" t="s">
        <v>21</v>
      </c>
      <c r="K34" s="115" t="s">
        <v>10</v>
      </c>
      <c r="L34" s="115" t="s">
        <v>21</v>
      </c>
      <c r="M34" s="115" t="s">
        <v>10</v>
      </c>
      <c r="N34" s="115" t="s">
        <v>21</v>
      </c>
      <c r="O34" s="115" t="s">
        <v>10</v>
      </c>
      <c r="P34" s="150"/>
      <c r="Q34" s="158"/>
      <c r="R34" s="158"/>
      <c r="S34" s="158"/>
      <c r="T34" s="150"/>
    </row>
    <row r="35" spans="1:20">
      <c r="A35" s="116" t="s">
        <v>41</v>
      </c>
      <c r="B35" s="108">
        <v>105</v>
      </c>
      <c r="C35" s="109">
        <v>4.8746518105849582E-2</v>
      </c>
      <c r="D35" s="108">
        <v>109</v>
      </c>
      <c r="E35" s="109">
        <v>5.5078322385042948E-2</v>
      </c>
      <c r="F35" s="108">
        <v>85</v>
      </c>
      <c r="G35" s="109">
        <v>4.4456066945606693E-2</v>
      </c>
      <c r="H35" s="108">
        <v>104</v>
      </c>
      <c r="I35" s="109">
        <v>4.5734388742304309E-2</v>
      </c>
      <c r="J35" s="108">
        <v>89</v>
      </c>
      <c r="K35" s="109">
        <v>4.3928923988153998E-2</v>
      </c>
      <c r="L35" s="108">
        <v>74</v>
      </c>
      <c r="M35" s="109">
        <v>4.1111111111111112E-2</v>
      </c>
      <c r="N35" s="108">
        <v>157</v>
      </c>
      <c r="O35" s="109">
        <v>8.7319243604004448E-2</v>
      </c>
      <c r="P35" s="150"/>
      <c r="Q35" s="150"/>
      <c r="R35" s="150"/>
      <c r="S35" s="150"/>
      <c r="T35" s="150"/>
    </row>
    <row r="36" spans="1:20">
      <c r="A36" s="117" t="s">
        <v>42</v>
      </c>
      <c r="B36" s="108">
        <v>47</v>
      </c>
      <c r="C36" s="109">
        <v>2.181987000928505E-2</v>
      </c>
      <c r="D36" s="108">
        <v>31</v>
      </c>
      <c r="E36" s="109">
        <v>1.5664477008590198E-2</v>
      </c>
      <c r="F36" s="108">
        <v>26</v>
      </c>
      <c r="G36" s="109">
        <v>1.3598326359832637E-2</v>
      </c>
      <c r="H36" s="108">
        <v>42</v>
      </c>
      <c r="I36" s="109">
        <v>1.8469656992084433E-2</v>
      </c>
      <c r="J36" s="108">
        <v>41</v>
      </c>
      <c r="K36" s="109">
        <v>2.0236920039486673E-2</v>
      </c>
      <c r="L36" s="108">
        <v>39</v>
      </c>
      <c r="M36" s="109">
        <v>2.1666666666666667E-2</v>
      </c>
      <c r="N36" s="108">
        <v>59</v>
      </c>
      <c r="O36" s="109">
        <v>3.2814238042269191E-2</v>
      </c>
      <c r="P36" s="150"/>
      <c r="Q36" s="150"/>
      <c r="R36" s="150"/>
      <c r="S36" s="154"/>
      <c r="T36" s="154"/>
    </row>
    <row r="37" spans="1:20" ht="36">
      <c r="A37" s="55" t="s">
        <v>66</v>
      </c>
      <c r="B37" s="108">
        <v>117</v>
      </c>
      <c r="C37" s="109">
        <v>5.4317548746518104E-2</v>
      </c>
      <c r="D37" s="108">
        <v>97</v>
      </c>
      <c r="E37" s="109">
        <v>4.9014653865588682E-2</v>
      </c>
      <c r="F37" s="108">
        <v>109</v>
      </c>
      <c r="G37" s="109">
        <v>5.7008368200836823E-2</v>
      </c>
      <c r="H37" s="108">
        <v>101</v>
      </c>
      <c r="I37" s="109">
        <v>4.4415127528583995E-2</v>
      </c>
      <c r="J37" s="108">
        <v>105</v>
      </c>
      <c r="K37" s="109">
        <v>5.1826258637709774E-2</v>
      </c>
      <c r="L37" s="108">
        <v>102</v>
      </c>
      <c r="M37" s="109">
        <v>5.6666666666666664E-2</v>
      </c>
      <c r="N37" s="108">
        <v>64</v>
      </c>
      <c r="O37" s="109">
        <v>3.5595105672969966E-2</v>
      </c>
      <c r="P37" s="150"/>
      <c r="Q37" s="150"/>
      <c r="R37" s="150"/>
      <c r="S37" s="150"/>
      <c r="T37" s="150"/>
    </row>
    <row r="38" spans="1:20">
      <c r="A38" s="128" t="s">
        <v>43</v>
      </c>
      <c r="B38" s="129">
        <v>269</v>
      </c>
      <c r="C38" s="130">
        <v>0.12488393686165274</v>
      </c>
      <c r="D38" s="129">
        <v>237</v>
      </c>
      <c r="E38" s="130">
        <v>0.11975745325922182</v>
      </c>
      <c r="F38" s="129">
        <v>220</v>
      </c>
      <c r="G38" s="130">
        <v>0.11506276150627615</v>
      </c>
      <c r="H38" s="129">
        <v>247</v>
      </c>
      <c r="I38" s="130">
        <v>0.10861917326297274</v>
      </c>
      <c r="J38" s="129">
        <v>235</v>
      </c>
      <c r="K38" s="130">
        <v>0.11599210266535044</v>
      </c>
      <c r="L38" s="129">
        <v>215</v>
      </c>
      <c r="M38" s="130">
        <v>0.11944444444444445</v>
      </c>
      <c r="N38" s="129">
        <v>280</v>
      </c>
      <c r="O38" s="130">
        <v>0.15572858731924361</v>
      </c>
      <c r="P38" s="150"/>
      <c r="Q38" s="150"/>
      <c r="R38" s="150"/>
      <c r="S38" s="150"/>
      <c r="T38" s="150"/>
    </row>
    <row r="39" spans="1:20">
      <c r="A39" s="113" t="s">
        <v>46</v>
      </c>
      <c r="B39" s="108">
        <v>188</v>
      </c>
      <c r="C39" s="109">
        <v>8.72794800371402E-2</v>
      </c>
      <c r="D39" s="108">
        <v>175</v>
      </c>
      <c r="E39" s="109">
        <v>8.8428499242041436E-2</v>
      </c>
      <c r="F39" s="108">
        <v>167</v>
      </c>
      <c r="G39" s="109">
        <v>8.7343096234309622E-2</v>
      </c>
      <c r="H39" s="108">
        <v>196</v>
      </c>
      <c r="I39" s="109">
        <v>8.6191732629727347E-2</v>
      </c>
      <c r="J39" s="108">
        <v>182</v>
      </c>
      <c r="K39" s="109">
        <v>8.983218163869694E-2</v>
      </c>
      <c r="L39" s="108">
        <v>150</v>
      </c>
      <c r="M39" s="109">
        <v>8.3333333333333329E-2</v>
      </c>
      <c r="N39" s="108">
        <v>144</v>
      </c>
      <c r="O39" s="109">
        <v>8.0088987764182426E-2</v>
      </c>
      <c r="P39" s="150"/>
      <c r="Q39" s="150"/>
      <c r="R39" s="158"/>
      <c r="S39" s="158"/>
      <c r="T39" s="150"/>
    </row>
    <row r="40" spans="1:20">
      <c r="A40" s="127" t="s">
        <v>47</v>
      </c>
      <c r="B40" s="108">
        <v>252</v>
      </c>
      <c r="C40" s="109">
        <v>0.11699164345403899</v>
      </c>
      <c r="D40" s="108">
        <v>214</v>
      </c>
      <c r="E40" s="109">
        <v>0.10813542193026782</v>
      </c>
      <c r="F40" s="108">
        <v>213</v>
      </c>
      <c r="G40" s="109">
        <v>0.11140167364016737</v>
      </c>
      <c r="H40" s="108">
        <v>260</v>
      </c>
      <c r="I40" s="109">
        <v>0.11433597185576078</v>
      </c>
      <c r="J40" s="108">
        <v>218</v>
      </c>
      <c r="K40" s="109">
        <v>0.10760118460019744</v>
      </c>
      <c r="L40" s="108">
        <v>135</v>
      </c>
      <c r="M40" s="109">
        <v>7.4999999999999997E-2</v>
      </c>
      <c r="N40" s="108">
        <v>52</v>
      </c>
      <c r="O40" s="109">
        <v>2.8921023359288096E-2</v>
      </c>
      <c r="P40" s="150"/>
      <c r="Q40" s="150"/>
      <c r="R40" s="150"/>
      <c r="S40" s="150"/>
      <c r="T40" s="150"/>
    </row>
    <row r="41" spans="1:20">
      <c r="A41" s="113" t="s">
        <v>48</v>
      </c>
      <c r="B41" s="108">
        <v>156</v>
      </c>
      <c r="C41" s="109">
        <v>7.2423398328690811E-2</v>
      </c>
      <c r="D41" s="145">
        <v>126</v>
      </c>
      <c r="E41" s="109">
        <v>6.3668519454269837E-2</v>
      </c>
      <c r="F41" s="108">
        <v>112</v>
      </c>
      <c r="G41" s="109">
        <v>5.8577405857740586E-2</v>
      </c>
      <c r="H41" s="108">
        <v>136</v>
      </c>
      <c r="I41" s="109">
        <v>5.9806508355321017E-2</v>
      </c>
      <c r="J41" s="108">
        <v>101</v>
      </c>
      <c r="K41" s="109">
        <v>4.985192497532083E-2</v>
      </c>
      <c r="L41" s="108">
        <v>66</v>
      </c>
      <c r="M41" s="109">
        <v>3.6666666666666667E-2</v>
      </c>
      <c r="N41" s="108">
        <v>19</v>
      </c>
      <c r="O41" s="109">
        <v>1.0567296996662959E-2</v>
      </c>
      <c r="P41" s="150"/>
      <c r="Q41" s="150"/>
      <c r="R41" s="158"/>
      <c r="S41" s="158"/>
      <c r="T41" s="150"/>
    </row>
    <row r="42" spans="1:20" ht="24">
      <c r="A42" s="127" t="s">
        <v>49</v>
      </c>
      <c r="B42" s="108">
        <v>16</v>
      </c>
      <c r="C42" s="109">
        <v>7.4280408542246983E-3</v>
      </c>
      <c r="D42" s="108">
        <v>23</v>
      </c>
      <c r="E42" s="109">
        <v>1.1622031328954016E-2</v>
      </c>
      <c r="F42" s="108">
        <v>17</v>
      </c>
      <c r="G42" s="109">
        <v>8.8912133891213396E-3</v>
      </c>
      <c r="H42" s="108">
        <v>14</v>
      </c>
      <c r="I42" s="109">
        <v>6.156552330694811E-3</v>
      </c>
      <c r="J42" s="108">
        <v>16</v>
      </c>
      <c r="K42" s="109">
        <v>7.8973346495557744E-3</v>
      </c>
      <c r="L42" s="108">
        <v>17</v>
      </c>
      <c r="M42" s="109">
        <v>9.4444444444444445E-3</v>
      </c>
      <c r="N42" s="147"/>
      <c r="O42" s="148">
        <v>0</v>
      </c>
      <c r="P42" s="150"/>
      <c r="Q42" s="150"/>
      <c r="R42" s="158"/>
      <c r="S42" s="158"/>
      <c r="T42" s="150"/>
    </row>
    <row r="43" spans="1:20">
      <c r="A43" s="113" t="s">
        <v>50</v>
      </c>
      <c r="B43" s="108">
        <v>791</v>
      </c>
      <c r="C43" s="109">
        <v>0.36722376973073351</v>
      </c>
      <c r="D43" s="108">
        <v>790</v>
      </c>
      <c r="E43" s="109">
        <v>0.39919151086407278</v>
      </c>
      <c r="F43" s="108">
        <v>803</v>
      </c>
      <c r="G43" s="109">
        <v>0.41997907949790797</v>
      </c>
      <c r="H43" s="108">
        <v>983</v>
      </c>
      <c r="I43" s="109">
        <v>0.43227792436235707</v>
      </c>
      <c r="J43" s="108">
        <v>901</v>
      </c>
      <c r="K43" s="109">
        <v>0.44471865745310957</v>
      </c>
      <c r="L43" s="108">
        <v>895</v>
      </c>
      <c r="M43" s="109">
        <v>0.49722222222222223</v>
      </c>
      <c r="N43" s="108">
        <v>953</v>
      </c>
      <c r="O43" s="109">
        <v>0.53003337041156839</v>
      </c>
      <c r="P43" s="150"/>
      <c r="Q43" s="150"/>
      <c r="R43" s="158"/>
      <c r="S43" s="158"/>
      <c r="T43" s="150"/>
    </row>
    <row r="44" spans="1:20">
      <c r="A44" s="131" t="s">
        <v>51</v>
      </c>
      <c r="B44" s="132">
        <v>1672</v>
      </c>
      <c r="C44" s="133">
        <v>0.77623026926648098</v>
      </c>
      <c r="D44" s="132">
        <v>1565</v>
      </c>
      <c r="E44" s="133">
        <v>0.79080343607882764</v>
      </c>
      <c r="F44" s="132">
        <v>1532</v>
      </c>
      <c r="G44" s="133">
        <v>0.80125523012552302</v>
      </c>
      <c r="H44" s="132">
        <v>1836</v>
      </c>
      <c r="I44" s="133">
        <v>0.80738786279683372</v>
      </c>
      <c r="J44" s="132">
        <v>1653</v>
      </c>
      <c r="K44" s="133">
        <v>0.81589338598223105</v>
      </c>
      <c r="L44" s="132">
        <v>1478</v>
      </c>
      <c r="M44" s="133">
        <v>0.82111111111111112</v>
      </c>
      <c r="N44" s="132">
        <v>1448</v>
      </c>
      <c r="O44" s="133">
        <v>0.80533926585094551</v>
      </c>
      <c r="P44" s="150"/>
      <c r="Q44" s="150"/>
      <c r="R44" s="158"/>
      <c r="S44" s="158"/>
      <c r="T44" s="150"/>
    </row>
    <row r="45" spans="1:20">
      <c r="A45" s="117" t="s">
        <v>52</v>
      </c>
      <c r="B45" s="108">
        <v>433</v>
      </c>
      <c r="C45" s="109">
        <v>0.2010213556174559</v>
      </c>
      <c r="D45" s="108">
        <v>355</v>
      </c>
      <c r="E45" s="109">
        <v>0.17938352703385549</v>
      </c>
      <c r="F45" s="108">
        <v>328</v>
      </c>
      <c r="G45" s="109">
        <v>0.17154811715481172</v>
      </c>
      <c r="H45" s="108">
        <v>383</v>
      </c>
      <c r="I45" s="109">
        <v>0.16842568161829374</v>
      </c>
      <c r="J45" s="108">
        <v>321</v>
      </c>
      <c r="K45" s="109">
        <v>0.15844027640671274</v>
      </c>
      <c r="L45" s="108">
        <v>263</v>
      </c>
      <c r="M45" s="109">
        <v>0.14611111111111111</v>
      </c>
      <c r="N45" s="108">
        <v>294</v>
      </c>
      <c r="O45" s="109">
        <v>0.16351501668520579</v>
      </c>
      <c r="P45" s="150"/>
      <c r="Q45" s="150"/>
      <c r="R45" s="158"/>
      <c r="S45" s="158"/>
      <c r="T45" s="150"/>
    </row>
    <row r="46" spans="1:20">
      <c r="A46" s="159" t="s">
        <v>53</v>
      </c>
      <c r="B46" s="108">
        <v>49</v>
      </c>
      <c r="C46" s="109">
        <v>2.274837511606314E-2</v>
      </c>
      <c r="D46" s="108">
        <v>59</v>
      </c>
      <c r="E46" s="109">
        <v>2.9813036887316825E-2</v>
      </c>
      <c r="F46" s="108">
        <v>52</v>
      </c>
      <c r="G46" s="109">
        <v>2.7196652719665274E-2</v>
      </c>
      <c r="H46" s="108">
        <v>55</v>
      </c>
      <c r="I46" s="109">
        <v>2.4186455584872472E-2</v>
      </c>
      <c r="J46" s="108">
        <v>52</v>
      </c>
      <c r="K46" s="109">
        <v>2.5666337611056269E-2</v>
      </c>
      <c r="L46" s="108">
        <v>59</v>
      </c>
      <c r="M46" s="109">
        <v>3.2777777777777781E-2</v>
      </c>
      <c r="N46" s="108">
        <v>56</v>
      </c>
      <c r="O46" s="109">
        <v>3.114571746384872E-2</v>
      </c>
      <c r="P46" s="150"/>
      <c r="Q46" s="150"/>
      <c r="R46" s="150"/>
      <c r="S46" s="150"/>
      <c r="T46" s="150"/>
    </row>
    <row r="47" spans="1:20">
      <c r="A47" s="134" t="s">
        <v>16</v>
      </c>
      <c r="B47" s="135">
        <v>2154</v>
      </c>
      <c r="C47" s="136"/>
      <c r="D47" s="135">
        <v>1979</v>
      </c>
      <c r="E47" s="136"/>
      <c r="F47" s="135">
        <v>1912</v>
      </c>
      <c r="G47" s="136"/>
      <c r="H47" s="135">
        <v>2274</v>
      </c>
      <c r="I47" s="136"/>
      <c r="J47" s="135">
        <v>2026</v>
      </c>
      <c r="K47" s="136"/>
      <c r="L47" s="135">
        <v>1800</v>
      </c>
      <c r="M47" s="136"/>
      <c r="N47" s="135">
        <v>1798</v>
      </c>
      <c r="O47" s="136"/>
      <c r="P47" s="150"/>
      <c r="Q47" s="150"/>
      <c r="R47" s="150"/>
      <c r="S47" s="150"/>
      <c r="T47" s="150"/>
    </row>
    <row r="48" spans="1:20">
      <c r="A48" s="150"/>
      <c r="B48" s="150"/>
      <c r="C48" s="137"/>
      <c r="D48" s="137"/>
      <c r="E48" s="137"/>
      <c r="F48" s="137"/>
      <c r="G48" s="137"/>
      <c r="H48" s="150"/>
      <c r="I48" s="150"/>
      <c r="J48" s="150"/>
      <c r="K48" s="150"/>
      <c r="L48" s="150"/>
      <c r="M48" s="150"/>
      <c r="N48" s="150"/>
      <c r="O48" s="150"/>
      <c r="P48" s="150"/>
      <c r="Q48" s="158"/>
      <c r="R48" s="158"/>
      <c r="S48" s="158"/>
    </row>
    <row r="49" spans="1:19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</row>
    <row r="50" spans="1:19">
      <c r="A50" s="107" t="s">
        <v>83</v>
      </c>
      <c r="B50" s="108"/>
      <c r="C50" s="137"/>
      <c r="D50" s="150"/>
      <c r="E50" s="137"/>
      <c r="F50" s="150"/>
      <c r="G50" s="137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</row>
    <row r="51" spans="1:19">
      <c r="A51" s="107"/>
      <c r="B51" s="108"/>
      <c r="C51" s="137"/>
      <c r="D51" s="150"/>
      <c r="E51" s="137"/>
      <c r="F51" s="150"/>
      <c r="G51" s="137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8"/>
      <c r="S51" s="158"/>
    </row>
    <row r="52" spans="1:19">
      <c r="A52" s="150"/>
      <c r="B52" s="114" t="s">
        <v>2</v>
      </c>
      <c r="C52" s="114"/>
      <c r="D52" s="114" t="s">
        <v>3</v>
      </c>
      <c r="E52" s="114"/>
      <c r="F52" s="114" t="s">
        <v>4</v>
      </c>
      <c r="G52" s="114"/>
      <c r="H52" s="204" t="s">
        <v>5</v>
      </c>
      <c r="I52" s="204"/>
      <c r="J52" s="204" t="s">
        <v>6</v>
      </c>
      <c r="K52" s="204"/>
      <c r="L52" s="204" t="s">
        <v>7</v>
      </c>
      <c r="M52" s="204"/>
      <c r="N52" s="204" t="s">
        <v>8</v>
      </c>
      <c r="O52" s="204"/>
      <c r="P52" s="150"/>
      <c r="Q52" s="150"/>
      <c r="R52" s="150"/>
      <c r="S52" s="150"/>
    </row>
    <row r="53" spans="1:19">
      <c r="A53" s="150"/>
      <c r="B53" s="115" t="s">
        <v>21</v>
      </c>
      <c r="C53" s="115" t="s">
        <v>10</v>
      </c>
      <c r="D53" s="115" t="s">
        <v>21</v>
      </c>
      <c r="E53" s="115" t="s">
        <v>10</v>
      </c>
      <c r="F53" s="115" t="s">
        <v>21</v>
      </c>
      <c r="G53" s="115" t="s">
        <v>10</v>
      </c>
      <c r="H53" s="115" t="s">
        <v>21</v>
      </c>
      <c r="I53" s="115" t="s">
        <v>10</v>
      </c>
      <c r="J53" s="115" t="s">
        <v>21</v>
      </c>
      <c r="K53" s="115" t="s">
        <v>10</v>
      </c>
      <c r="L53" s="115" t="s">
        <v>21</v>
      </c>
      <c r="M53" s="115" t="s">
        <v>10</v>
      </c>
      <c r="N53" s="115" t="s">
        <v>21</v>
      </c>
      <c r="O53" s="115" t="s">
        <v>10</v>
      </c>
      <c r="P53" s="150"/>
      <c r="Q53" s="150"/>
      <c r="R53" s="150"/>
      <c r="S53" s="150"/>
    </row>
    <row r="54" spans="1:19" ht="24">
      <c r="A54" s="139" t="s">
        <v>56</v>
      </c>
      <c r="B54" s="140">
        <v>269</v>
      </c>
      <c r="C54" s="141">
        <v>3.3087330873308736E-2</v>
      </c>
      <c r="D54" s="140">
        <v>237</v>
      </c>
      <c r="E54" s="141">
        <v>2.9871439374842452E-2</v>
      </c>
      <c r="F54" s="140">
        <v>220</v>
      </c>
      <c r="G54" s="141">
        <v>2.7596588058203714E-2</v>
      </c>
      <c r="H54" s="140">
        <v>247</v>
      </c>
      <c r="I54" s="141">
        <v>2.7871812232001806E-2</v>
      </c>
      <c r="J54" s="140">
        <v>235</v>
      </c>
      <c r="K54" s="141">
        <v>2.8197744180465563E-2</v>
      </c>
      <c r="L54" s="140">
        <v>215</v>
      </c>
      <c r="M54" s="141">
        <v>2.7666966928323253E-2</v>
      </c>
      <c r="N54" s="140">
        <v>280</v>
      </c>
      <c r="O54" s="141">
        <v>3.2733224222585927E-2</v>
      </c>
      <c r="P54" s="150"/>
      <c r="Q54" s="150"/>
      <c r="R54" s="150"/>
      <c r="S54" s="150"/>
    </row>
    <row r="55" spans="1:19">
      <c r="A55" s="117" t="s">
        <v>57</v>
      </c>
      <c r="B55" s="108">
        <v>2154</v>
      </c>
      <c r="C55" s="109">
        <v>0.26494464944649448</v>
      </c>
      <c r="D55" s="108">
        <v>1979</v>
      </c>
      <c r="E55" s="109">
        <v>0.24943282077136375</v>
      </c>
      <c r="F55" s="108">
        <v>1912</v>
      </c>
      <c r="G55" s="109">
        <v>0.23983943803311591</v>
      </c>
      <c r="H55" s="108">
        <v>2274</v>
      </c>
      <c r="I55" s="109">
        <v>0.25660121868652674</v>
      </c>
      <c r="J55" s="108">
        <v>2026</v>
      </c>
      <c r="K55" s="109">
        <v>0.24310055195584354</v>
      </c>
      <c r="L55" s="108">
        <v>1800</v>
      </c>
      <c r="M55" s="109">
        <v>0.23163042079526444</v>
      </c>
      <c r="N55" s="108">
        <v>1798</v>
      </c>
      <c r="O55" s="109">
        <v>0.21019406125789106</v>
      </c>
      <c r="P55" s="150"/>
      <c r="Q55" s="150"/>
      <c r="R55" s="150"/>
      <c r="S55" s="150"/>
    </row>
    <row r="56" spans="1:19">
      <c r="A56" s="127" t="s">
        <v>58</v>
      </c>
      <c r="B56" s="108">
        <v>5976</v>
      </c>
      <c r="C56" s="109">
        <v>0.73505535055350557</v>
      </c>
      <c r="D56" s="108">
        <v>5955</v>
      </c>
      <c r="E56" s="109">
        <v>0.75056717922863625</v>
      </c>
      <c r="F56" s="108">
        <v>6060</v>
      </c>
      <c r="G56" s="109">
        <v>0.76016056196688409</v>
      </c>
      <c r="H56" s="108">
        <v>6588</v>
      </c>
      <c r="I56" s="109">
        <v>0.74339878131347326</v>
      </c>
      <c r="J56" s="108">
        <v>6308</v>
      </c>
      <c r="K56" s="109">
        <v>0.75689944804415643</v>
      </c>
      <c r="L56" s="108">
        <v>5971</v>
      </c>
      <c r="M56" s="109">
        <v>0.76836957920473559</v>
      </c>
      <c r="N56" s="108">
        <v>6756</v>
      </c>
      <c r="O56" s="109">
        <v>0.78980593874210892</v>
      </c>
      <c r="P56" s="150"/>
      <c r="Q56" s="150"/>
      <c r="R56" s="150"/>
      <c r="S56" s="150"/>
    </row>
    <row r="57" spans="1:19">
      <c r="A57" s="134" t="s">
        <v>35</v>
      </c>
      <c r="B57" s="135">
        <v>8130</v>
      </c>
      <c r="C57" s="142"/>
      <c r="D57" s="135">
        <v>7934</v>
      </c>
      <c r="E57" s="142"/>
      <c r="F57" s="135">
        <v>7972</v>
      </c>
      <c r="G57" s="142"/>
      <c r="H57" s="135">
        <v>8862</v>
      </c>
      <c r="I57" s="142"/>
      <c r="J57" s="135">
        <v>8334</v>
      </c>
      <c r="K57" s="142"/>
      <c r="L57" s="135">
        <v>7771</v>
      </c>
      <c r="M57" s="142"/>
      <c r="N57" s="135">
        <v>8554</v>
      </c>
      <c r="O57" s="142"/>
      <c r="P57" s="150"/>
      <c r="Q57" s="150"/>
      <c r="R57" s="150"/>
      <c r="S57" s="150"/>
    </row>
    <row r="58" spans="1:19">
      <c r="A58" s="150"/>
      <c r="B58" s="150"/>
      <c r="C58" s="150"/>
      <c r="D58" s="150"/>
      <c r="E58" s="150"/>
      <c r="F58" s="150"/>
      <c r="G58" s="150"/>
      <c r="H58" s="160"/>
      <c r="I58" s="160"/>
      <c r="J58" s="160"/>
      <c r="K58" s="160"/>
      <c r="L58" s="160"/>
      <c r="M58" s="160"/>
      <c r="N58" s="160"/>
      <c r="O58" s="160"/>
      <c r="P58" s="150"/>
      <c r="Q58" s="150"/>
      <c r="R58" s="150"/>
      <c r="S58" s="150"/>
    </row>
    <row r="59" spans="1:19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0"/>
      <c r="S59" s="150"/>
    </row>
    <row r="60" spans="1:19">
      <c r="A60" s="107" t="s">
        <v>84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</row>
    <row r="61" spans="1:19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4"/>
    </row>
    <row r="62" spans="1:19">
      <c r="A62" s="150"/>
      <c r="B62" s="114" t="s">
        <v>2</v>
      </c>
      <c r="C62" s="114"/>
      <c r="D62" s="114" t="s">
        <v>3</v>
      </c>
      <c r="E62" s="114"/>
      <c r="F62" s="204" t="s">
        <v>85</v>
      </c>
      <c r="G62" s="204"/>
      <c r="H62" s="204" t="s">
        <v>5</v>
      </c>
      <c r="I62" s="204"/>
      <c r="J62" s="204" t="s">
        <v>6</v>
      </c>
      <c r="K62" s="204"/>
      <c r="L62" s="204" t="s">
        <v>7</v>
      </c>
      <c r="M62" s="204"/>
      <c r="N62" s="204" t="s">
        <v>8</v>
      </c>
      <c r="O62" s="204"/>
      <c r="P62" s="150"/>
      <c r="Q62" s="150"/>
      <c r="R62" s="150"/>
      <c r="S62" s="150"/>
    </row>
    <row r="63" spans="1:19">
      <c r="A63" s="150"/>
      <c r="B63" s="115" t="s">
        <v>21</v>
      </c>
      <c r="C63" s="115" t="s">
        <v>10</v>
      </c>
      <c r="D63" s="115" t="s">
        <v>21</v>
      </c>
      <c r="E63" s="115" t="s">
        <v>10</v>
      </c>
      <c r="F63" s="115" t="s">
        <v>21</v>
      </c>
      <c r="G63" s="115" t="s">
        <v>10</v>
      </c>
      <c r="H63" s="115" t="s">
        <v>21</v>
      </c>
      <c r="I63" s="115" t="s">
        <v>10</v>
      </c>
      <c r="J63" s="115" t="s">
        <v>21</v>
      </c>
      <c r="K63" s="115" t="s">
        <v>10</v>
      </c>
      <c r="L63" s="115" t="s">
        <v>21</v>
      </c>
      <c r="M63" s="115" t="s">
        <v>10</v>
      </c>
      <c r="N63" s="115" t="s">
        <v>21</v>
      </c>
      <c r="O63" s="115" t="s">
        <v>10</v>
      </c>
      <c r="P63" s="150"/>
      <c r="Q63" s="150"/>
      <c r="R63" s="150"/>
      <c r="S63" s="150"/>
    </row>
    <row r="64" spans="1:19">
      <c r="A64" s="116" t="s">
        <v>60</v>
      </c>
      <c r="B64" s="108">
        <v>368</v>
      </c>
      <c r="C64" s="109">
        <v>4.5264452644526443E-2</v>
      </c>
      <c r="D64" s="108">
        <v>359</v>
      </c>
      <c r="E64" s="109">
        <v>4.5248298462314089E-2</v>
      </c>
      <c r="F64" s="108">
        <v>351</v>
      </c>
      <c r="G64" s="109">
        <v>4.4029101856497742E-2</v>
      </c>
      <c r="H64" s="108">
        <v>266</v>
      </c>
      <c r="I64" s="109">
        <v>3.0015797788309637E-2</v>
      </c>
      <c r="J64" s="108">
        <v>222</v>
      </c>
      <c r="K64" s="109">
        <v>2.663786897048236E-2</v>
      </c>
      <c r="L64" s="108">
        <v>187</v>
      </c>
      <c r="M64" s="109">
        <v>2.4063827049285808E-2</v>
      </c>
      <c r="N64" s="108">
        <v>218</v>
      </c>
      <c r="O64" s="109">
        <v>2.5485153144727612E-2</v>
      </c>
      <c r="P64" s="150"/>
    </row>
    <row r="65" spans="1:16">
      <c r="A65" s="117" t="s">
        <v>61</v>
      </c>
      <c r="B65" s="108">
        <v>7761</v>
      </c>
      <c r="C65" s="109">
        <v>0.9546125461254612</v>
      </c>
      <c r="D65" s="108">
        <v>7571</v>
      </c>
      <c r="E65" s="109">
        <v>0.95424754222334263</v>
      </c>
      <c r="F65" s="108">
        <v>7620</v>
      </c>
      <c r="G65" s="109">
        <v>0.95584545910687402</v>
      </c>
      <c r="H65" s="108">
        <v>8591</v>
      </c>
      <c r="I65" s="109">
        <v>0.96941999548634616</v>
      </c>
      <c r="J65" s="108">
        <v>8109</v>
      </c>
      <c r="K65" s="109">
        <v>0.97300215982721383</v>
      </c>
      <c r="L65" s="108">
        <v>7576</v>
      </c>
      <c r="M65" s="109">
        <v>0.9749067044138463</v>
      </c>
      <c r="N65" s="108">
        <v>8330</v>
      </c>
      <c r="O65" s="109">
        <v>0.97381342062193121</v>
      </c>
      <c r="P65" s="150"/>
    </row>
    <row r="66" spans="1:16">
      <c r="A66" s="143" t="s">
        <v>62</v>
      </c>
      <c r="B66" s="108">
        <v>1</v>
      </c>
      <c r="C66" s="109">
        <v>1.2300123001230011E-4</v>
      </c>
      <c r="D66" s="108">
        <v>4</v>
      </c>
      <c r="E66" s="109">
        <v>5.0415931434333251E-4</v>
      </c>
      <c r="F66" s="108">
        <v>1</v>
      </c>
      <c r="G66" s="109">
        <v>1.2543903662819869E-4</v>
      </c>
      <c r="H66" s="108">
        <v>5</v>
      </c>
      <c r="I66" s="109">
        <v>5.6420672534416606E-4</v>
      </c>
      <c r="J66" s="108">
        <v>3</v>
      </c>
      <c r="K66" s="109">
        <v>3.5997120230381568E-4</v>
      </c>
      <c r="L66" s="108">
        <v>8</v>
      </c>
      <c r="M66" s="109">
        <v>1.029468536867842E-3</v>
      </c>
      <c r="N66" s="108">
        <v>6</v>
      </c>
      <c r="O66" s="109">
        <v>7.0142623334112691E-4</v>
      </c>
      <c r="P66" s="150"/>
    </row>
    <row r="67" spans="1:16">
      <c r="A67" s="134" t="s">
        <v>16</v>
      </c>
      <c r="B67" s="135">
        <v>8130</v>
      </c>
      <c r="C67" s="136"/>
      <c r="D67" s="135">
        <v>7934</v>
      </c>
      <c r="E67" s="136"/>
      <c r="F67" s="135">
        <v>7972</v>
      </c>
      <c r="G67" s="136"/>
      <c r="H67" s="135">
        <v>8862</v>
      </c>
      <c r="I67" s="136"/>
      <c r="J67" s="135">
        <v>8334</v>
      </c>
      <c r="K67" s="136"/>
      <c r="L67" s="135">
        <v>7771</v>
      </c>
      <c r="M67" s="136"/>
      <c r="N67" s="135">
        <v>8554</v>
      </c>
      <c r="O67" s="136"/>
      <c r="P67" s="150"/>
    </row>
    <row r="68" spans="1:16">
      <c r="A68" s="150"/>
      <c r="B68" s="150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0"/>
      <c r="P68" s="150"/>
    </row>
    <row r="69" spans="1:16">
      <c r="A69" s="150"/>
      <c r="B69" s="150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0"/>
      <c r="P69" s="150"/>
    </row>
    <row r="70" spans="1:16">
      <c r="A70" s="150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</row>
    <row r="71" spans="1:16">
      <c r="A71" s="150"/>
      <c r="B71" s="150"/>
      <c r="C71" s="138"/>
      <c r="D71" s="150"/>
      <c r="E71" s="138"/>
      <c r="F71" s="150"/>
      <c r="G71" s="138"/>
      <c r="H71" s="150"/>
      <c r="I71" s="150"/>
      <c r="J71" s="150"/>
      <c r="K71" s="150"/>
      <c r="L71" s="150"/>
      <c r="M71" s="150"/>
      <c r="N71" s="150"/>
      <c r="O71" s="150"/>
      <c r="P71" s="150"/>
    </row>
    <row r="72" spans="1:16">
      <c r="A72" s="150"/>
      <c r="B72" s="138"/>
      <c r="C72" s="137"/>
      <c r="D72" s="150"/>
      <c r="E72" s="137"/>
      <c r="F72" s="150"/>
      <c r="G72" s="137"/>
      <c r="H72" s="150"/>
      <c r="I72" s="150"/>
      <c r="J72" s="150"/>
      <c r="K72" s="150"/>
      <c r="L72" s="150"/>
      <c r="M72" s="150"/>
      <c r="N72" s="150"/>
      <c r="O72" s="154"/>
      <c r="P72" s="154"/>
    </row>
    <row r="73" spans="1:16">
      <c r="A73" s="150"/>
      <c r="B73" s="150"/>
      <c r="C73" s="137"/>
      <c r="D73" s="150"/>
      <c r="E73" s="137"/>
      <c r="F73" s="150"/>
      <c r="G73" s="137"/>
      <c r="H73" s="150"/>
      <c r="I73" s="150"/>
      <c r="J73" s="150"/>
      <c r="K73" s="150"/>
      <c r="L73" s="150"/>
      <c r="M73" s="150"/>
      <c r="N73" s="150"/>
      <c r="O73" s="150"/>
      <c r="P73" s="150"/>
    </row>
    <row r="74" spans="1:16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</row>
    <row r="75" spans="1:16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</row>
    <row r="76" spans="1:16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</row>
    <row r="77" spans="1:16">
      <c r="A77" s="150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</row>
    <row r="78" spans="1:16">
      <c r="A78" s="150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</row>
    <row r="79" spans="1:16">
      <c r="A79" s="150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</row>
  </sheetData>
  <mergeCells count="24">
    <mergeCell ref="N6:O6"/>
    <mergeCell ref="N15:O15"/>
    <mergeCell ref="N33:O33"/>
    <mergeCell ref="N52:O52"/>
    <mergeCell ref="N62:O62"/>
    <mergeCell ref="L6:M6"/>
    <mergeCell ref="L15:M15"/>
    <mergeCell ref="L33:M33"/>
    <mergeCell ref="L52:M52"/>
    <mergeCell ref="L62:M62"/>
    <mergeCell ref="F62:G62"/>
    <mergeCell ref="H62:I62"/>
    <mergeCell ref="H15:I15"/>
    <mergeCell ref="F6:G6"/>
    <mergeCell ref="H6:I6"/>
    <mergeCell ref="F15:G15"/>
    <mergeCell ref="F33:G33"/>
    <mergeCell ref="H33:I33"/>
    <mergeCell ref="H52:I52"/>
    <mergeCell ref="J62:K62"/>
    <mergeCell ref="J6:K6"/>
    <mergeCell ref="J15:K15"/>
    <mergeCell ref="J33:K33"/>
    <mergeCell ref="J52:K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workbookViewId="0">
      <selection activeCell="C2" sqref="C2"/>
    </sheetView>
  </sheetViews>
  <sheetFormatPr defaultRowHeight="15"/>
  <cols>
    <col min="1" max="1" width="21.44140625" style="2" customWidth="1"/>
    <col min="2" max="5" width="8.5546875" customWidth="1"/>
    <col min="10" max="10" width="11.33203125" customWidth="1"/>
    <col min="257" max="257" width="21.44140625" customWidth="1"/>
    <col min="258" max="261" width="8.5546875" customWidth="1"/>
    <col min="266" max="266" width="11.33203125" customWidth="1"/>
    <col min="513" max="513" width="21.44140625" customWidth="1"/>
    <col min="514" max="517" width="8.5546875" customWidth="1"/>
    <col min="522" max="522" width="11.33203125" customWidth="1"/>
    <col min="769" max="769" width="21.44140625" customWidth="1"/>
    <col min="770" max="773" width="8.5546875" customWidth="1"/>
    <col min="778" max="778" width="11.33203125" customWidth="1"/>
    <col min="1025" max="1025" width="21.44140625" customWidth="1"/>
    <col min="1026" max="1029" width="8.5546875" customWidth="1"/>
    <col min="1034" max="1034" width="11.33203125" customWidth="1"/>
    <col min="1281" max="1281" width="21.44140625" customWidth="1"/>
    <col min="1282" max="1285" width="8.5546875" customWidth="1"/>
    <col min="1290" max="1290" width="11.33203125" customWidth="1"/>
    <col min="1537" max="1537" width="21.44140625" customWidth="1"/>
    <col min="1538" max="1541" width="8.5546875" customWidth="1"/>
    <col min="1546" max="1546" width="11.33203125" customWidth="1"/>
    <col min="1793" max="1793" width="21.44140625" customWidth="1"/>
    <col min="1794" max="1797" width="8.5546875" customWidth="1"/>
    <col min="1802" max="1802" width="11.33203125" customWidth="1"/>
    <col min="2049" max="2049" width="21.44140625" customWidth="1"/>
    <col min="2050" max="2053" width="8.5546875" customWidth="1"/>
    <col min="2058" max="2058" width="11.33203125" customWidth="1"/>
    <col min="2305" max="2305" width="21.44140625" customWidth="1"/>
    <col min="2306" max="2309" width="8.5546875" customWidth="1"/>
    <col min="2314" max="2314" width="11.33203125" customWidth="1"/>
    <col min="2561" max="2561" width="21.44140625" customWidth="1"/>
    <col min="2562" max="2565" width="8.5546875" customWidth="1"/>
    <col min="2570" max="2570" width="11.33203125" customWidth="1"/>
    <col min="2817" max="2817" width="21.44140625" customWidth="1"/>
    <col min="2818" max="2821" width="8.5546875" customWidth="1"/>
    <col min="2826" max="2826" width="11.33203125" customWidth="1"/>
    <col min="3073" max="3073" width="21.44140625" customWidth="1"/>
    <col min="3074" max="3077" width="8.5546875" customWidth="1"/>
    <col min="3082" max="3082" width="11.33203125" customWidth="1"/>
    <col min="3329" max="3329" width="21.44140625" customWidth="1"/>
    <col min="3330" max="3333" width="8.5546875" customWidth="1"/>
    <col min="3338" max="3338" width="11.33203125" customWidth="1"/>
    <col min="3585" max="3585" width="21.44140625" customWidth="1"/>
    <col min="3586" max="3589" width="8.5546875" customWidth="1"/>
    <col min="3594" max="3594" width="11.33203125" customWidth="1"/>
    <col min="3841" max="3841" width="21.44140625" customWidth="1"/>
    <col min="3842" max="3845" width="8.5546875" customWidth="1"/>
    <col min="3850" max="3850" width="11.33203125" customWidth="1"/>
    <col min="4097" max="4097" width="21.44140625" customWidth="1"/>
    <col min="4098" max="4101" width="8.5546875" customWidth="1"/>
    <col min="4106" max="4106" width="11.33203125" customWidth="1"/>
    <col min="4353" max="4353" width="21.44140625" customWidth="1"/>
    <col min="4354" max="4357" width="8.5546875" customWidth="1"/>
    <col min="4362" max="4362" width="11.33203125" customWidth="1"/>
    <col min="4609" max="4609" width="21.44140625" customWidth="1"/>
    <col min="4610" max="4613" width="8.5546875" customWidth="1"/>
    <col min="4618" max="4618" width="11.33203125" customWidth="1"/>
    <col min="4865" max="4865" width="21.44140625" customWidth="1"/>
    <col min="4866" max="4869" width="8.5546875" customWidth="1"/>
    <col min="4874" max="4874" width="11.33203125" customWidth="1"/>
    <col min="5121" max="5121" width="21.44140625" customWidth="1"/>
    <col min="5122" max="5125" width="8.5546875" customWidth="1"/>
    <col min="5130" max="5130" width="11.33203125" customWidth="1"/>
    <col min="5377" max="5377" width="21.44140625" customWidth="1"/>
    <col min="5378" max="5381" width="8.5546875" customWidth="1"/>
    <col min="5386" max="5386" width="11.33203125" customWidth="1"/>
    <col min="5633" max="5633" width="21.44140625" customWidth="1"/>
    <col min="5634" max="5637" width="8.5546875" customWidth="1"/>
    <col min="5642" max="5642" width="11.33203125" customWidth="1"/>
    <col min="5889" max="5889" width="21.44140625" customWidth="1"/>
    <col min="5890" max="5893" width="8.5546875" customWidth="1"/>
    <col min="5898" max="5898" width="11.33203125" customWidth="1"/>
    <col min="6145" max="6145" width="21.44140625" customWidth="1"/>
    <col min="6146" max="6149" width="8.5546875" customWidth="1"/>
    <col min="6154" max="6154" width="11.33203125" customWidth="1"/>
    <col min="6401" max="6401" width="21.44140625" customWidth="1"/>
    <col min="6402" max="6405" width="8.5546875" customWidth="1"/>
    <col min="6410" max="6410" width="11.33203125" customWidth="1"/>
    <col min="6657" max="6657" width="21.44140625" customWidth="1"/>
    <col min="6658" max="6661" width="8.5546875" customWidth="1"/>
    <col min="6666" max="6666" width="11.33203125" customWidth="1"/>
    <col min="6913" max="6913" width="21.44140625" customWidth="1"/>
    <col min="6914" max="6917" width="8.5546875" customWidth="1"/>
    <col min="6922" max="6922" width="11.33203125" customWidth="1"/>
    <col min="7169" max="7169" width="21.44140625" customWidth="1"/>
    <col min="7170" max="7173" width="8.5546875" customWidth="1"/>
    <col min="7178" max="7178" width="11.33203125" customWidth="1"/>
    <col min="7425" max="7425" width="21.44140625" customWidth="1"/>
    <col min="7426" max="7429" width="8.5546875" customWidth="1"/>
    <col min="7434" max="7434" width="11.33203125" customWidth="1"/>
    <col min="7681" max="7681" width="21.44140625" customWidth="1"/>
    <col min="7682" max="7685" width="8.5546875" customWidth="1"/>
    <col min="7690" max="7690" width="11.33203125" customWidth="1"/>
    <col min="7937" max="7937" width="21.44140625" customWidth="1"/>
    <col min="7938" max="7941" width="8.5546875" customWidth="1"/>
    <col min="7946" max="7946" width="11.33203125" customWidth="1"/>
    <col min="8193" max="8193" width="21.44140625" customWidth="1"/>
    <col min="8194" max="8197" width="8.5546875" customWidth="1"/>
    <col min="8202" max="8202" width="11.33203125" customWidth="1"/>
    <col min="8449" max="8449" width="21.44140625" customWidth="1"/>
    <col min="8450" max="8453" width="8.5546875" customWidth="1"/>
    <col min="8458" max="8458" width="11.33203125" customWidth="1"/>
    <col min="8705" max="8705" width="21.44140625" customWidth="1"/>
    <col min="8706" max="8709" width="8.5546875" customWidth="1"/>
    <col min="8714" max="8714" width="11.33203125" customWidth="1"/>
    <col min="8961" max="8961" width="21.44140625" customWidth="1"/>
    <col min="8962" max="8965" width="8.5546875" customWidth="1"/>
    <col min="8970" max="8970" width="11.33203125" customWidth="1"/>
    <col min="9217" max="9217" width="21.44140625" customWidth="1"/>
    <col min="9218" max="9221" width="8.5546875" customWidth="1"/>
    <col min="9226" max="9226" width="11.33203125" customWidth="1"/>
    <col min="9473" max="9473" width="21.44140625" customWidth="1"/>
    <col min="9474" max="9477" width="8.5546875" customWidth="1"/>
    <col min="9482" max="9482" width="11.33203125" customWidth="1"/>
    <col min="9729" max="9729" width="21.44140625" customWidth="1"/>
    <col min="9730" max="9733" width="8.5546875" customWidth="1"/>
    <col min="9738" max="9738" width="11.33203125" customWidth="1"/>
    <col min="9985" max="9985" width="21.44140625" customWidth="1"/>
    <col min="9986" max="9989" width="8.5546875" customWidth="1"/>
    <col min="9994" max="9994" width="11.33203125" customWidth="1"/>
    <col min="10241" max="10241" width="21.44140625" customWidth="1"/>
    <col min="10242" max="10245" width="8.5546875" customWidth="1"/>
    <col min="10250" max="10250" width="11.33203125" customWidth="1"/>
    <col min="10497" max="10497" width="21.44140625" customWidth="1"/>
    <col min="10498" max="10501" width="8.5546875" customWidth="1"/>
    <col min="10506" max="10506" width="11.33203125" customWidth="1"/>
    <col min="10753" max="10753" width="21.44140625" customWidth="1"/>
    <col min="10754" max="10757" width="8.5546875" customWidth="1"/>
    <col min="10762" max="10762" width="11.33203125" customWidth="1"/>
    <col min="11009" max="11009" width="21.44140625" customWidth="1"/>
    <col min="11010" max="11013" width="8.5546875" customWidth="1"/>
    <col min="11018" max="11018" width="11.33203125" customWidth="1"/>
    <col min="11265" max="11265" width="21.44140625" customWidth="1"/>
    <col min="11266" max="11269" width="8.5546875" customWidth="1"/>
    <col min="11274" max="11274" width="11.33203125" customWidth="1"/>
    <col min="11521" max="11521" width="21.44140625" customWidth="1"/>
    <col min="11522" max="11525" width="8.5546875" customWidth="1"/>
    <col min="11530" max="11530" width="11.33203125" customWidth="1"/>
    <col min="11777" max="11777" width="21.44140625" customWidth="1"/>
    <col min="11778" max="11781" width="8.5546875" customWidth="1"/>
    <col min="11786" max="11786" width="11.33203125" customWidth="1"/>
    <col min="12033" max="12033" width="21.44140625" customWidth="1"/>
    <col min="12034" max="12037" width="8.5546875" customWidth="1"/>
    <col min="12042" max="12042" width="11.33203125" customWidth="1"/>
    <col min="12289" max="12289" width="21.44140625" customWidth="1"/>
    <col min="12290" max="12293" width="8.5546875" customWidth="1"/>
    <col min="12298" max="12298" width="11.33203125" customWidth="1"/>
    <col min="12545" max="12545" width="21.44140625" customWidth="1"/>
    <col min="12546" max="12549" width="8.5546875" customWidth="1"/>
    <col min="12554" max="12554" width="11.33203125" customWidth="1"/>
    <col min="12801" max="12801" width="21.44140625" customWidth="1"/>
    <col min="12802" max="12805" width="8.5546875" customWidth="1"/>
    <col min="12810" max="12810" width="11.33203125" customWidth="1"/>
    <col min="13057" max="13057" width="21.44140625" customWidth="1"/>
    <col min="13058" max="13061" width="8.5546875" customWidth="1"/>
    <col min="13066" max="13066" width="11.33203125" customWidth="1"/>
    <col min="13313" max="13313" width="21.44140625" customWidth="1"/>
    <col min="13314" max="13317" width="8.5546875" customWidth="1"/>
    <col min="13322" max="13322" width="11.33203125" customWidth="1"/>
    <col min="13569" max="13569" width="21.44140625" customWidth="1"/>
    <col min="13570" max="13573" width="8.5546875" customWidth="1"/>
    <col min="13578" max="13578" width="11.33203125" customWidth="1"/>
    <col min="13825" max="13825" width="21.44140625" customWidth="1"/>
    <col min="13826" max="13829" width="8.5546875" customWidth="1"/>
    <col min="13834" max="13834" width="11.33203125" customWidth="1"/>
    <col min="14081" max="14081" width="21.44140625" customWidth="1"/>
    <col min="14082" max="14085" width="8.5546875" customWidth="1"/>
    <col min="14090" max="14090" width="11.33203125" customWidth="1"/>
    <col min="14337" max="14337" width="21.44140625" customWidth="1"/>
    <col min="14338" max="14341" width="8.5546875" customWidth="1"/>
    <col min="14346" max="14346" width="11.33203125" customWidth="1"/>
    <col min="14593" max="14593" width="21.44140625" customWidth="1"/>
    <col min="14594" max="14597" width="8.5546875" customWidth="1"/>
    <col min="14602" max="14602" width="11.33203125" customWidth="1"/>
    <col min="14849" max="14849" width="21.44140625" customWidth="1"/>
    <col min="14850" max="14853" width="8.5546875" customWidth="1"/>
    <col min="14858" max="14858" width="11.33203125" customWidth="1"/>
    <col min="15105" max="15105" width="21.44140625" customWidth="1"/>
    <col min="15106" max="15109" width="8.5546875" customWidth="1"/>
    <col min="15114" max="15114" width="11.33203125" customWidth="1"/>
    <col min="15361" max="15361" width="21.44140625" customWidth="1"/>
    <col min="15362" max="15365" width="8.5546875" customWidth="1"/>
    <col min="15370" max="15370" width="11.33203125" customWidth="1"/>
    <col min="15617" max="15617" width="21.44140625" customWidth="1"/>
    <col min="15618" max="15621" width="8.5546875" customWidth="1"/>
    <col min="15626" max="15626" width="11.33203125" customWidth="1"/>
    <col min="15873" max="15873" width="21.44140625" customWidth="1"/>
    <col min="15874" max="15877" width="8.5546875" customWidth="1"/>
    <col min="15882" max="15882" width="11.33203125" customWidth="1"/>
    <col min="16129" max="16129" width="21.44140625" customWidth="1"/>
    <col min="16130" max="16133" width="8.5546875" customWidth="1"/>
    <col min="16138" max="16138" width="11.33203125" customWidth="1"/>
  </cols>
  <sheetData>
    <row r="2" spans="1:17" ht="15.75">
      <c r="A2" s="1" t="s">
        <v>75</v>
      </c>
    </row>
    <row r="3" spans="1:17" ht="13.5" customHeight="1"/>
    <row r="4" spans="1:17" ht="13.5" customHeight="1">
      <c r="A4" s="3" t="s">
        <v>1</v>
      </c>
    </row>
    <row r="5" spans="1:17" ht="13.5" customHeight="1"/>
    <row r="6" spans="1:17" ht="13.5" customHeight="1">
      <c r="A6" s="4"/>
      <c r="B6" s="199" t="s">
        <v>5</v>
      </c>
      <c r="C6" s="197"/>
      <c r="D6" s="197" t="s">
        <v>6</v>
      </c>
      <c r="E6" s="197"/>
      <c r="F6" s="197" t="s">
        <v>7</v>
      </c>
      <c r="G6" s="197"/>
      <c r="H6" s="200" t="s">
        <v>8</v>
      </c>
      <c r="I6" s="200"/>
      <c r="J6" s="206"/>
      <c r="K6" s="206"/>
      <c r="L6" s="206"/>
      <c r="M6" s="206"/>
      <c r="N6" s="206"/>
      <c r="O6" s="206"/>
    </row>
    <row r="7" spans="1:17" ht="13.5" customHeight="1">
      <c r="A7" s="5"/>
      <c r="B7" s="99" t="s">
        <v>9</v>
      </c>
      <c r="C7" s="98" t="s">
        <v>10</v>
      </c>
      <c r="D7" s="97" t="s">
        <v>9</v>
      </c>
      <c r="E7" s="98" t="s">
        <v>10</v>
      </c>
      <c r="F7" s="97" t="s">
        <v>9</v>
      </c>
      <c r="G7" s="98" t="s">
        <v>10</v>
      </c>
      <c r="H7" s="97" t="s">
        <v>9</v>
      </c>
      <c r="I7" s="98" t="s">
        <v>10</v>
      </c>
      <c r="J7" s="100"/>
      <c r="K7" s="82"/>
      <c r="L7" s="82"/>
      <c r="M7" s="82"/>
      <c r="N7" s="82"/>
      <c r="O7" s="82"/>
      <c r="P7" s="82"/>
      <c r="Q7" s="82"/>
    </row>
    <row r="8" spans="1:17" ht="13.5" customHeight="1">
      <c r="A8" s="9" t="s">
        <v>11</v>
      </c>
      <c r="B8" s="10">
        <v>125</v>
      </c>
      <c r="C8" s="11">
        <f>B8/B$13</f>
        <v>0.76687116564417179</v>
      </c>
      <c r="D8" s="10">
        <v>90</v>
      </c>
      <c r="E8" s="11">
        <f>D8/D$13</f>
        <v>0.79646017699115046</v>
      </c>
      <c r="F8" s="10">
        <v>102</v>
      </c>
      <c r="G8" s="11">
        <f>F8/F$13</f>
        <v>0.77862595419847325</v>
      </c>
      <c r="H8" s="10">
        <v>103</v>
      </c>
      <c r="I8" s="11">
        <f>H8/H$13</f>
        <v>0.60233918128654973</v>
      </c>
      <c r="J8" s="101"/>
      <c r="K8" s="82"/>
      <c r="L8" s="82"/>
      <c r="M8" s="82"/>
      <c r="N8" s="82"/>
      <c r="O8" s="82"/>
      <c r="P8" s="82"/>
      <c r="Q8" s="82"/>
    </row>
    <row r="9" spans="1:17" ht="13.5" customHeight="1">
      <c r="A9" s="12" t="s">
        <v>12</v>
      </c>
      <c r="B9" s="10">
        <v>31</v>
      </c>
      <c r="C9" s="11">
        <f>B9/B$13</f>
        <v>0.19018404907975461</v>
      </c>
      <c r="D9" s="10">
        <v>11</v>
      </c>
      <c r="E9" s="11">
        <f>D9/D$13</f>
        <v>9.7345132743362831E-2</v>
      </c>
      <c r="F9" s="10">
        <v>23</v>
      </c>
      <c r="G9" s="11">
        <f>F9/F$13</f>
        <v>0.17557251908396945</v>
      </c>
      <c r="H9" s="10">
        <v>56</v>
      </c>
      <c r="I9" s="11">
        <f>H9/H$13</f>
        <v>0.32748538011695905</v>
      </c>
      <c r="J9" s="101"/>
      <c r="K9" s="82"/>
      <c r="L9" s="82"/>
      <c r="M9" s="82"/>
      <c r="N9" s="82"/>
      <c r="O9" s="82"/>
      <c r="P9" s="82"/>
      <c r="Q9" s="82"/>
    </row>
    <row r="10" spans="1:17" ht="13.5" customHeight="1">
      <c r="A10" s="12" t="s">
        <v>13</v>
      </c>
      <c r="B10" s="10">
        <v>0</v>
      </c>
      <c r="C10" s="11">
        <f>B10/B$13</f>
        <v>0</v>
      </c>
      <c r="D10" s="10">
        <v>0</v>
      </c>
      <c r="E10" s="11">
        <f>D10/D$13</f>
        <v>0</v>
      </c>
      <c r="F10" s="10">
        <v>0</v>
      </c>
      <c r="G10" s="11">
        <f>F10/F$13</f>
        <v>0</v>
      </c>
      <c r="H10" s="10">
        <v>0</v>
      </c>
      <c r="I10" s="11">
        <f>H10/H$13</f>
        <v>0</v>
      </c>
      <c r="J10" s="101"/>
      <c r="K10" s="82"/>
      <c r="L10" s="82"/>
      <c r="M10" s="82"/>
      <c r="N10" s="82"/>
      <c r="O10" s="82"/>
      <c r="P10" s="82"/>
      <c r="Q10" s="82"/>
    </row>
    <row r="11" spans="1:17" ht="13.5" customHeight="1">
      <c r="A11" s="12" t="s">
        <v>14</v>
      </c>
      <c r="B11" s="10">
        <v>2</v>
      </c>
      <c r="C11" s="11">
        <f>B11/B$13</f>
        <v>1.2269938650306749E-2</v>
      </c>
      <c r="D11" s="10">
        <v>5</v>
      </c>
      <c r="E11" s="11">
        <f>D11/D$13</f>
        <v>4.4247787610619468E-2</v>
      </c>
      <c r="F11" s="10">
        <v>2</v>
      </c>
      <c r="G11" s="11">
        <f>F11/F$13</f>
        <v>1.5267175572519083E-2</v>
      </c>
      <c r="H11" s="10">
        <v>8</v>
      </c>
      <c r="I11" s="11">
        <f>H11/H$13</f>
        <v>4.6783625730994149E-2</v>
      </c>
      <c r="J11" s="101"/>
      <c r="K11" s="82"/>
      <c r="L11" s="82"/>
      <c r="M11" s="82"/>
      <c r="N11" s="82"/>
      <c r="O11" s="82"/>
      <c r="P11" s="82"/>
      <c r="Q11" s="82"/>
    </row>
    <row r="12" spans="1:17" ht="13.5" customHeight="1" thickBot="1">
      <c r="A12" s="12" t="s">
        <v>15</v>
      </c>
      <c r="B12" s="10">
        <v>5</v>
      </c>
      <c r="C12" s="11">
        <f>B12/B$13</f>
        <v>3.0674846625766871E-2</v>
      </c>
      <c r="D12" s="10">
        <v>7</v>
      </c>
      <c r="E12" s="11">
        <f>D12/D$13</f>
        <v>6.1946902654867256E-2</v>
      </c>
      <c r="F12" s="10">
        <v>4</v>
      </c>
      <c r="G12" s="11">
        <f>F12/F$13</f>
        <v>3.0534351145038167E-2</v>
      </c>
      <c r="H12" s="10">
        <v>4</v>
      </c>
      <c r="I12" s="11">
        <f>H12/H$13</f>
        <v>2.3391812865497075E-2</v>
      </c>
      <c r="J12" s="101"/>
      <c r="K12" s="82"/>
      <c r="L12" s="82"/>
      <c r="M12" s="82"/>
      <c r="N12" s="82"/>
      <c r="O12" s="82"/>
      <c r="P12" s="82"/>
      <c r="Q12" s="82"/>
    </row>
    <row r="13" spans="1:17" ht="13.5" customHeight="1" thickTop="1" thickBot="1">
      <c r="A13" s="13" t="s">
        <v>16</v>
      </c>
      <c r="B13" s="14">
        <f>SUM(B8:B12)</f>
        <v>163</v>
      </c>
      <c r="C13" s="16"/>
      <c r="D13" s="14">
        <f>SUM(D8:D12)</f>
        <v>113</v>
      </c>
      <c r="E13" s="16"/>
      <c r="F13" s="14">
        <f>SUM(F8:F12)</f>
        <v>131</v>
      </c>
      <c r="G13" s="16"/>
      <c r="H13" s="14">
        <f>SUM(H8:H12)</f>
        <v>171</v>
      </c>
      <c r="I13" s="16"/>
      <c r="J13" s="102"/>
      <c r="K13" s="82"/>
      <c r="L13" s="82"/>
      <c r="M13" s="82"/>
      <c r="N13" s="82"/>
      <c r="O13" s="82"/>
      <c r="P13" s="82"/>
      <c r="Q13" s="82"/>
    </row>
    <row r="14" spans="1:17" ht="13.5" customHeight="1" thickTop="1">
      <c r="G14" s="11"/>
      <c r="K14" s="82"/>
      <c r="L14" s="82"/>
      <c r="M14" s="82"/>
      <c r="N14" s="82"/>
      <c r="O14" s="82"/>
      <c r="P14" s="82"/>
      <c r="Q14" s="82"/>
    </row>
    <row r="15" spans="1:17" ht="13.5" customHeight="1">
      <c r="A15" s="23" t="s">
        <v>18</v>
      </c>
      <c r="K15" s="82"/>
      <c r="L15" s="82"/>
      <c r="M15" s="82"/>
      <c r="N15" s="82"/>
      <c r="O15" s="82"/>
      <c r="P15" s="82"/>
      <c r="Q15" s="82"/>
    </row>
    <row r="16" spans="1:17" ht="13.5" customHeight="1">
      <c r="A16" s="23"/>
      <c r="K16" s="82"/>
      <c r="L16" s="82"/>
      <c r="M16" s="82"/>
      <c r="N16" s="82"/>
      <c r="O16" s="82"/>
      <c r="P16" s="82"/>
      <c r="Q16" s="82"/>
    </row>
    <row r="17" spans="1:17" ht="13.5" customHeight="1">
      <c r="K17" s="82"/>
      <c r="L17" s="82"/>
      <c r="M17" s="82"/>
      <c r="N17" s="82"/>
      <c r="O17" s="82"/>
      <c r="P17" s="82"/>
      <c r="Q17" s="82"/>
    </row>
    <row r="18" spans="1:17" ht="13.5" customHeight="1">
      <c r="A18" s="3" t="s">
        <v>20</v>
      </c>
      <c r="K18" s="82"/>
      <c r="L18" s="82"/>
      <c r="M18" s="82"/>
      <c r="N18" s="82"/>
      <c r="O18" s="82"/>
      <c r="P18" s="82"/>
      <c r="Q18" s="82"/>
    </row>
    <row r="19" spans="1:17" ht="13.5" customHeight="1">
      <c r="K19" s="82"/>
      <c r="L19" s="82"/>
      <c r="M19" s="82"/>
      <c r="N19" s="82"/>
      <c r="O19" s="82"/>
      <c r="P19" s="82"/>
      <c r="Q19" s="82"/>
    </row>
    <row r="20" spans="1:17" ht="13.5" customHeight="1">
      <c r="B20" s="196" t="s">
        <v>5</v>
      </c>
      <c r="C20" s="196"/>
      <c r="D20" s="205" t="s">
        <v>6</v>
      </c>
      <c r="E20" s="202"/>
      <c r="F20" s="205" t="s">
        <v>7</v>
      </c>
      <c r="G20" s="202"/>
      <c r="H20" s="205" t="s">
        <v>8</v>
      </c>
      <c r="I20" s="202"/>
      <c r="K20" s="82"/>
      <c r="L20" s="82"/>
      <c r="M20" s="82"/>
      <c r="N20" s="82"/>
      <c r="O20" s="82"/>
      <c r="P20" s="82"/>
      <c r="Q20" s="82"/>
    </row>
    <row r="21" spans="1:17" ht="13.5" customHeight="1">
      <c r="B21" s="96" t="s">
        <v>21</v>
      </c>
      <c r="C21" s="96" t="s">
        <v>10</v>
      </c>
      <c r="D21" s="96" t="s">
        <v>21</v>
      </c>
      <c r="E21" s="96" t="s">
        <v>10</v>
      </c>
      <c r="F21" s="96" t="s">
        <v>21</v>
      </c>
      <c r="G21" s="96" t="s">
        <v>10</v>
      </c>
      <c r="H21" s="96" t="s">
        <v>21</v>
      </c>
      <c r="I21" s="96" t="s">
        <v>10</v>
      </c>
      <c r="K21" s="82"/>
      <c r="L21" s="82"/>
      <c r="M21" s="82"/>
      <c r="N21" s="82"/>
      <c r="O21" s="82"/>
      <c r="P21" s="82"/>
      <c r="Q21" s="82"/>
    </row>
    <row r="22" spans="1:17" ht="13.5" customHeight="1">
      <c r="A22" s="28" t="s">
        <v>22</v>
      </c>
      <c r="B22" s="29">
        <v>73</v>
      </c>
      <c r="C22" s="25">
        <f>B22/B$24</f>
        <v>0.70873786407766992</v>
      </c>
      <c r="D22" s="29">
        <v>94</v>
      </c>
      <c r="E22" s="25">
        <f>D22/D$24</f>
        <v>0.6619718309859155</v>
      </c>
      <c r="F22" s="29">
        <v>99</v>
      </c>
      <c r="G22" s="25">
        <f>F22/F$24</f>
        <v>0.71223021582733814</v>
      </c>
      <c r="H22" s="29">
        <v>155</v>
      </c>
      <c r="I22" s="25">
        <f>H22/H$24</f>
        <v>0.68584070796460173</v>
      </c>
      <c r="K22" s="82"/>
      <c r="L22" s="82"/>
      <c r="M22" s="82"/>
      <c r="N22" s="82"/>
      <c r="O22" s="82"/>
      <c r="P22" s="82"/>
      <c r="Q22" s="82"/>
    </row>
    <row r="23" spans="1:17" ht="13.5" customHeight="1" thickBot="1">
      <c r="A23" s="30" t="s">
        <v>23</v>
      </c>
      <c r="B23" s="29">
        <v>30</v>
      </c>
      <c r="C23" s="25">
        <f>B23/B$24</f>
        <v>0.29126213592233008</v>
      </c>
      <c r="D23" s="29">
        <v>48</v>
      </c>
      <c r="E23" s="25">
        <f>D23/D$24</f>
        <v>0.3380281690140845</v>
      </c>
      <c r="F23" s="29">
        <v>40</v>
      </c>
      <c r="G23" s="25">
        <f>F23/F$24</f>
        <v>0.28776978417266186</v>
      </c>
      <c r="H23" s="29">
        <v>71</v>
      </c>
      <c r="I23" s="25">
        <f>H23/H$24</f>
        <v>0.31415929203539822</v>
      </c>
      <c r="K23" s="82"/>
      <c r="L23" s="82"/>
      <c r="M23" s="82"/>
      <c r="N23" s="82"/>
      <c r="O23" s="82"/>
      <c r="P23" s="82"/>
      <c r="Q23" s="82"/>
    </row>
    <row r="24" spans="1:17" ht="13.5" customHeight="1" thickTop="1" thickBot="1">
      <c r="A24" s="31" t="s">
        <v>16</v>
      </c>
      <c r="B24" s="32">
        <f>SUM(B22:B23)</f>
        <v>103</v>
      </c>
      <c r="C24" s="79"/>
      <c r="D24" s="32">
        <f>SUM(D22:D23)</f>
        <v>142</v>
      </c>
      <c r="E24" s="79"/>
      <c r="F24" s="32">
        <f>SUM(F22:F23)</f>
        <v>139</v>
      </c>
      <c r="G24" s="79"/>
      <c r="H24" s="32">
        <f>SUM(H22:H23)</f>
        <v>226</v>
      </c>
      <c r="I24" s="79"/>
    </row>
    <row r="25" spans="1:17" ht="13.5" customHeight="1" thickTop="1">
      <c r="A25" s="34"/>
    </row>
    <row r="26" spans="1:17" ht="13.5" customHeight="1"/>
    <row r="27" spans="1:17" ht="13.5" customHeight="1">
      <c r="A27" s="3" t="s">
        <v>24</v>
      </c>
    </row>
    <row r="28" spans="1:17" ht="13.5" customHeight="1">
      <c r="A28" s="3"/>
    </row>
    <row r="29" spans="1:17" ht="13.5" customHeight="1">
      <c r="A29" s="36"/>
      <c r="B29" s="196" t="s">
        <v>5</v>
      </c>
      <c r="C29" s="196"/>
      <c r="D29" s="205" t="s">
        <v>6</v>
      </c>
      <c r="E29" s="202"/>
      <c r="F29" s="205" t="s">
        <v>7</v>
      </c>
      <c r="G29" s="202"/>
      <c r="H29" s="205" t="s">
        <v>8</v>
      </c>
      <c r="I29" s="202"/>
    </row>
    <row r="30" spans="1:17" ht="13.5" customHeight="1">
      <c r="A30" s="36"/>
      <c r="B30" s="96" t="s">
        <v>21</v>
      </c>
      <c r="C30" s="96" t="s">
        <v>10</v>
      </c>
      <c r="D30" s="96" t="s">
        <v>21</v>
      </c>
      <c r="E30" s="96" t="s">
        <v>10</v>
      </c>
      <c r="F30" s="96" t="s">
        <v>21</v>
      </c>
      <c r="G30" s="96" t="s">
        <v>10</v>
      </c>
      <c r="H30" s="96" t="s">
        <v>21</v>
      </c>
      <c r="I30" s="96" t="s">
        <v>10</v>
      </c>
    </row>
    <row r="31" spans="1:17" ht="39" customHeight="1">
      <c r="A31" s="37" t="s">
        <v>25</v>
      </c>
      <c r="B31" s="29">
        <v>19</v>
      </c>
      <c r="C31" s="38">
        <f t="shared" ref="C31:E41" si="0">B31/B$42</f>
        <v>0.18446601941747573</v>
      </c>
      <c r="D31" s="29">
        <v>36</v>
      </c>
      <c r="E31" s="38">
        <f t="shared" si="0"/>
        <v>0.25352112676056338</v>
      </c>
      <c r="F31" s="29">
        <v>29</v>
      </c>
      <c r="G31" s="38">
        <f t="shared" ref="G31:G41" si="1">F31/F$42</f>
        <v>0.20863309352517986</v>
      </c>
      <c r="H31" s="29">
        <v>39</v>
      </c>
      <c r="I31" s="38">
        <f t="shared" ref="I31:I41" si="2">H31/H$42</f>
        <v>0.17256637168141592</v>
      </c>
    </row>
    <row r="32" spans="1:17" ht="13.5" customHeight="1">
      <c r="A32" s="39" t="s">
        <v>26</v>
      </c>
      <c r="B32" s="40">
        <v>13</v>
      </c>
      <c r="C32" s="41">
        <f t="shared" si="0"/>
        <v>0.12621359223300971</v>
      </c>
      <c r="D32" s="40">
        <v>28</v>
      </c>
      <c r="E32" s="41">
        <f t="shared" si="0"/>
        <v>0.19718309859154928</v>
      </c>
      <c r="F32" s="40">
        <v>20</v>
      </c>
      <c r="G32" s="41">
        <f t="shared" si="1"/>
        <v>0.14388489208633093</v>
      </c>
      <c r="H32" s="40">
        <v>28</v>
      </c>
      <c r="I32" s="41">
        <f t="shared" si="2"/>
        <v>0.12389380530973451</v>
      </c>
    </row>
    <row r="33" spans="1:9" ht="13.5" customHeight="1">
      <c r="A33" s="36" t="s">
        <v>27</v>
      </c>
      <c r="B33" s="43">
        <v>0</v>
      </c>
      <c r="C33" s="38">
        <f t="shared" si="0"/>
        <v>0</v>
      </c>
      <c r="D33" s="43">
        <v>1</v>
      </c>
      <c r="E33" s="38">
        <f t="shared" si="0"/>
        <v>7.0422535211267607E-3</v>
      </c>
      <c r="F33" s="43">
        <v>4</v>
      </c>
      <c r="G33" s="38">
        <f t="shared" si="1"/>
        <v>2.8776978417266189E-2</v>
      </c>
      <c r="H33" s="43">
        <v>0</v>
      </c>
      <c r="I33" s="38">
        <f t="shared" si="2"/>
        <v>0</v>
      </c>
    </row>
    <row r="34" spans="1:9" ht="13.5" customHeight="1">
      <c r="A34" s="36" t="s">
        <v>28</v>
      </c>
      <c r="B34" s="43">
        <v>1</v>
      </c>
      <c r="C34" s="38">
        <f t="shared" si="0"/>
        <v>9.7087378640776691E-3</v>
      </c>
      <c r="D34" s="43">
        <v>1</v>
      </c>
      <c r="E34" s="38">
        <f t="shared" si="0"/>
        <v>7.0422535211267607E-3</v>
      </c>
      <c r="F34" s="43">
        <v>0</v>
      </c>
      <c r="G34" s="38">
        <f t="shared" si="1"/>
        <v>0</v>
      </c>
      <c r="H34" s="43">
        <v>7</v>
      </c>
      <c r="I34" s="38">
        <f t="shared" si="2"/>
        <v>3.0973451327433628E-2</v>
      </c>
    </row>
    <row r="35" spans="1:9" ht="13.5" customHeight="1">
      <c r="A35" s="36" t="s">
        <v>29</v>
      </c>
      <c r="B35" s="43">
        <v>10</v>
      </c>
      <c r="C35" s="38">
        <f t="shared" si="0"/>
        <v>9.7087378640776698E-2</v>
      </c>
      <c r="D35" s="43">
        <v>8</v>
      </c>
      <c r="E35" s="38">
        <f t="shared" si="0"/>
        <v>5.6338028169014086E-2</v>
      </c>
      <c r="F35" s="43">
        <v>3</v>
      </c>
      <c r="G35" s="38">
        <f t="shared" si="1"/>
        <v>2.1582733812949641E-2</v>
      </c>
      <c r="H35" s="43">
        <v>25</v>
      </c>
      <c r="I35" s="38">
        <f t="shared" si="2"/>
        <v>0.11061946902654868</v>
      </c>
    </row>
    <row r="36" spans="1:9" ht="13.5" customHeight="1" thickBot="1">
      <c r="A36" s="36" t="s">
        <v>30</v>
      </c>
      <c r="B36" s="43">
        <v>0</v>
      </c>
      <c r="C36" s="38">
        <f t="shared" si="0"/>
        <v>0</v>
      </c>
      <c r="D36" s="43">
        <v>2</v>
      </c>
      <c r="E36" s="38">
        <f t="shared" si="0"/>
        <v>1.4084507042253521E-2</v>
      </c>
      <c r="F36" s="43">
        <v>4</v>
      </c>
      <c r="G36" s="38">
        <f t="shared" si="1"/>
        <v>2.8776978417266189E-2</v>
      </c>
      <c r="H36" s="43">
        <v>0</v>
      </c>
      <c r="I36" s="38">
        <f t="shared" si="2"/>
        <v>0</v>
      </c>
    </row>
    <row r="37" spans="1:9" ht="13.5" customHeight="1" thickTop="1" thickBot="1">
      <c r="A37" s="44" t="s">
        <v>31</v>
      </c>
      <c r="B37" s="32">
        <f>SUM(B31:B36)-B32</f>
        <v>30</v>
      </c>
      <c r="C37" s="45">
        <f t="shared" si="0"/>
        <v>0.29126213592233008</v>
      </c>
      <c r="D37" s="32">
        <f>SUM(D31:D36)-D32</f>
        <v>48</v>
      </c>
      <c r="E37" s="45">
        <f t="shared" si="0"/>
        <v>0.3380281690140845</v>
      </c>
      <c r="F37" s="32">
        <f>SUM(F31:F36)-F32</f>
        <v>40</v>
      </c>
      <c r="G37" s="45">
        <f t="shared" si="1"/>
        <v>0.28776978417266186</v>
      </c>
      <c r="H37" s="32">
        <f>SUM(H31:H36)-H32</f>
        <v>71</v>
      </c>
      <c r="I37" s="45">
        <f t="shared" si="2"/>
        <v>0.31415929203539822</v>
      </c>
    </row>
    <row r="38" spans="1:9" ht="13.5" customHeight="1" thickTop="1">
      <c r="A38" s="46" t="s">
        <v>32</v>
      </c>
      <c r="B38" s="43">
        <v>57</v>
      </c>
      <c r="C38" s="38">
        <f t="shared" si="0"/>
        <v>0.55339805825242716</v>
      </c>
      <c r="D38" s="43">
        <v>82</v>
      </c>
      <c r="E38" s="38">
        <f t="shared" si="0"/>
        <v>0.57746478873239437</v>
      </c>
      <c r="F38" s="43">
        <v>74</v>
      </c>
      <c r="G38" s="38">
        <f t="shared" si="1"/>
        <v>0.53237410071942448</v>
      </c>
      <c r="H38" s="43">
        <v>93</v>
      </c>
      <c r="I38" s="38">
        <f t="shared" si="2"/>
        <v>0.41150442477876104</v>
      </c>
    </row>
    <row r="39" spans="1:9" ht="13.5" customHeight="1">
      <c r="A39" s="46" t="s">
        <v>33</v>
      </c>
      <c r="B39" s="43">
        <v>16</v>
      </c>
      <c r="C39" s="38">
        <f t="shared" si="0"/>
        <v>0.1553398058252427</v>
      </c>
      <c r="D39" s="43">
        <v>12</v>
      </c>
      <c r="E39" s="38">
        <f t="shared" si="0"/>
        <v>8.4507042253521125E-2</v>
      </c>
      <c r="F39" s="43">
        <v>25</v>
      </c>
      <c r="G39" s="38">
        <f t="shared" si="1"/>
        <v>0.17985611510791366</v>
      </c>
      <c r="H39" s="43">
        <v>62</v>
      </c>
      <c r="I39" s="38">
        <f t="shared" si="2"/>
        <v>0.27433628318584069</v>
      </c>
    </row>
    <row r="40" spans="1:9" ht="13.5" customHeight="1" thickBot="1">
      <c r="A40" s="46" t="s">
        <v>34</v>
      </c>
      <c r="B40" s="43">
        <v>0</v>
      </c>
      <c r="C40" s="38">
        <f t="shared" si="0"/>
        <v>0</v>
      </c>
      <c r="D40" s="43">
        <v>0</v>
      </c>
      <c r="E40" s="38">
        <f t="shared" si="0"/>
        <v>0</v>
      </c>
      <c r="F40" s="43">
        <v>0</v>
      </c>
      <c r="G40" s="38">
        <f t="shared" si="1"/>
        <v>0</v>
      </c>
      <c r="H40" s="43">
        <v>0</v>
      </c>
      <c r="I40" s="38">
        <f t="shared" si="2"/>
        <v>0</v>
      </c>
    </row>
    <row r="41" spans="1:9" ht="13.5" customHeight="1" thickTop="1" thickBot="1">
      <c r="A41" s="44" t="s">
        <v>22</v>
      </c>
      <c r="B41" s="32">
        <f>SUM(B38:B40)</f>
        <v>73</v>
      </c>
      <c r="C41" s="45">
        <f t="shared" si="0"/>
        <v>0.70873786407766992</v>
      </c>
      <c r="D41" s="32">
        <f>SUM(D38:D40)</f>
        <v>94</v>
      </c>
      <c r="E41" s="45">
        <f t="shared" si="0"/>
        <v>0.6619718309859155</v>
      </c>
      <c r="F41" s="32">
        <f>SUM(F38:F40)</f>
        <v>99</v>
      </c>
      <c r="G41" s="45">
        <f t="shared" si="1"/>
        <v>0.71223021582733814</v>
      </c>
      <c r="H41" s="32">
        <f>SUM(H38:H40)</f>
        <v>155</v>
      </c>
      <c r="I41" s="45">
        <f t="shared" si="2"/>
        <v>0.68584070796460173</v>
      </c>
    </row>
    <row r="42" spans="1:9" ht="13.5" customHeight="1" thickTop="1" thickBot="1">
      <c r="A42" s="48" t="s">
        <v>35</v>
      </c>
      <c r="B42" s="32">
        <f>B37+B41</f>
        <v>103</v>
      </c>
      <c r="C42" s="33"/>
      <c r="D42" s="32">
        <f>D37+D41</f>
        <v>142</v>
      </c>
      <c r="E42" s="33"/>
      <c r="F42" s="32">
        <f>F37+F41</f>
        <v>139</v>
      </c>
      <c r="G42" s="33"/>
      <c r="H42" s="32">
        <f>H37+H41</f>
        <v>226</v>
      </c>
      <c r="I42" s="33"/>
    </row>
    <row r="43" spans="1:9" ht="13.5" customHeight="1" thickTop="1">
      <c r="A43"/>
    </row>
    <row r="44" spans="1:9" ht="13.5" customHeight="1"/>
    <row r="45" spans="1:9" ht="13.5" customHeight="1"/>
    <row r="46" spans="1:9" ht="13.5" customHeight="1">
      <c r="A46" s="3" t="s">
        <v>70</v>
      </c>
    </row>
    <row r="47" spans="1:9" ht="13.5" customHeight="1"/>
    <row r="48" spans="1:9" ht="13.5" customHeight="1">
      <c r="B48" s="196" t="s">
        <v>5</v>
      </c>
      <c r="C48" s="196"/>
      <c r="D48" s="205" t="s">
        <v>6</v>
      </c>
      <c r="E48" s="202"/>
      <c r="F48" s="205" t="s">
        <v>7</v>
      </c>
      <c r="G48" s="202"/>
      <c r="H48" s="205" t="s">
        <v>8</v>
      </c>
      <c r="I48" s="202"/>
    </row>
    <row r="49" spans="1:9" ht="13.5" customHeight="1">
      <c r="B49" s="96" t="s">
        <v>21</v>
      </c>
      <c r="C49" s="96" t="s">
        <v>10</v>
      </c>
      <c r="D49" s="96" t="s">
        <v>21</v>
      </c>
      <c r="E49" s="96" t="s">
        <v>10</v>
      </c>
      <c r="F49" s="96" t="s">
        <v>21</v>
      </c>
      <c r="G49" s="96" t="s">
        <v>10</v>
      </c>
      <c r="H49" s="96" t="s">
        <v>21</v>
      </c>
      <c r="I49" s="96" t="s">
        <v>10</v>
      </c>
    </row>
    <row r="50" spans="1:9" ht="13.5" customHeight="1">
      <c r="A50" s="28" t="s">
        <v>41</v>
      </c>
      <c r="B50" s="29">
        <v>0</v>
      </c>
      <c r="C50" s="25">
        <f t="shared" ref="C50:E61" si="3">B50/B$62</f>
        <v>0</v>
      </c>
      <c r="D50" s="29">
        <v>6</v>
      </c>
      <c r="E50" s="25">
        <f t="shared" si="3"/>
        <v>0.125</v>
      </c>
      <c r="F50" s="29">
        <v>0</v>
      </c>
      <c r="G50" s="25">
        <f t="shared" ref="G50:G61" si="4">F50/F$62</f>
        <v>0</v>
      </c>
      <c r="H50" s="29">
        <v>2</v>
      </c>
      <c r="I50" s="25">
        <f t="shared" ref="I50:I61" si="5">H50/H$62</f>
        <v>2.8169014084507043E-2</v>
      </c>
    </row>
    <row r="51" spans="1:9" ht="13.5" customHeight="1">
      <c r="A51" s="30" t="s">
        <v>42</v>
      </c>
      <c r="B51" s="29">
        <v>0</v>
      </c>
      <c r="C51" s="25">
        <f t="shared" si="3"/>
        <v>0</v>
      </c>
      <c r="D51" s="29">
        <v>3</v>
      </c>
      <c r="E51" s="25">
        <f t="shared" si="3"/>
        <v>6.25E-2</v>
      </c>
      <c r="F51" s="29">
        <v>1</v>
      </c>
      <c r="G51" s="25">
        <f t="shared" si="4"/>
        <v>2.5000000000000001E-2</v>
      </c>
      <c r="H51" s="29">
        <v>0</v>
      </c>
      <c r="I51" s="25">
        <f t="shared" si="5"/>
        <v>0</v>
      </c>
    </row>
    <row r="52" spans="1:9" ht="26.25" customHeight="1">
      <c r="A52" s="55" t="s">
        <v>76</v>
      </c>
      <c r="B52" s="29">
        <v>3</v>
      </c>
      <c r="C52" s="70">
        <f t="shared" si="3"/>
        <v>0.1</v>
      </c>
      <c r="D52" s="29" t="s">
        <v>77</v>
      </c>
      <c r="E52" s="70">
        <f t="shared" si="3"/>
        <v>0</v>
      </c>
      <c r="F52" s="29">
        <v>3</v>
      </c>
      <c r="G52" s="70">
        <f t="shared" si="4"/>
        <v>7.4999999999999997E-2</v>
      </c>
      <c r="H52" s="29">
        <v>11</v>
      </c>
      <c r="I52" s="70">
        <f t="shared" si="5"/>
        <v>0.15492957746478872</v>
      </c>
    </row>
    <row r="53" spans="1:9" ht="13.5" customHeight="1">
      <c r="A53" s="56" t="s">
        <v>43</v>
      </c>
      <c r="B53" s="57">
        <f>SUM(B50:B52)</f>
        <v>3</v>
      </c>
      <c r="C53" s="92">
        <f t="shared" si="3"/>
        <v>0.1</v>
      </c>
      <c r="D53" s="57">
        <f>SUM(D50:D52)</f>
        <v>9</v>
      </c>
      <c r="E53" s="92">
        <f t="shared" si="3"/>
        <v>0.1875</v>
      </c>
      <c r="F53" s="57">
        <f>SUM(F50:F52)</f>
        <v>4</v>
      </c>
      <c r="G53" s="92">
        <f t="shared" si="4"/>
        <v>0.1</v>
      </c>
      <c r="H53" s="57">
        <f>SUM(H50:H52)</f>
        <v>13</v>
      </c>
      <c r="I53" s="92">
        <f t="shared" si="5"/>
        <v>0.18309859154929578</v>
      </c>
    </row>
    <row r="54" spans="1:9" ht="13.5" customHeight="1">
      <c r="A54" s="22" t="s">
        <v>46</v>
      </c>
      <c r="B54" s="29">
        <v>3</v>
      </c>
      <c r="C54" s="25">
        <f t="shared" si="3"/>
        <v>0.1</v>
      </c>
      <c r="D54" s="29">
        <v>5</v>
      </c>
      <c r="E54" s="25">
        <f t="shared" si="3"/>
        <v>0.10416666666666667</v>
      </c>
      <c r="F54" s="29">
        <v>2</v>
      </c>
      <c r="G54" s="25">
        <f t="shared" si="4"/>
        <v>0.05</v>
      </c>
      <c r="H54" s="29">
        <v>11</v>
      </c>
      <c r="I54" s="25">
        <f t="shared" si="5"/>
        <v>0.15492957746478872</v>
      </c>
    </row>
    <row r="55" spans="1:9" ht="13.5" customHeight="1">
      <c r="A55" s="55" t="s">
        <v>47</v>
      </c>
      <c r="B55" s="29">
        <v>7</v>
      </c>
      <c r="C55" s="25">
        <f t="shared" si="3"/>
        <v>0.23333333333333334</v>
      </c>
      <c r="D55" s="29">
        <v>10</v>
      </c>
      <c r="E55" s="25">
        <f t="shared" si="3"/>
        <v>0.20833333333333334</v>
      </c>
      <c r="F55" s="29">
        <v>6</v>
      </c>
      <c r="G55" s="25">
        <f t="shared" si="4"/>
        <v>0.15</v>
      </c>
      <c r="H55" s="29">
        <v>5</v>
      </c>
      <c r="I55" s="25">
        <f t="shared" si="5"/>
        <v>7.0422535211267609E-2</v>
      </c>
    </row>
    <row r="56" spans="1:9" ht="13.5" customHeight="1">
      <c r="A56" s="22" t="s">
        <v>48</v>
      </c>
      <c r="B56" s="29">
        <v>0</v>
      </c>
      <c r="C56" s="25">
        <f t="shared" si="3"/>
        <v>0</v>
      </c>
      <c r="D56" s="29">
        <v>5</v>
      </c>
      <c r="E56" s="25">
        <f t="shared" si="3"/>
        <v>0.10416666666666667</v>
      </c>
      <c r="F56" s="29">
        <v>7</v>
      </c>
      <c r="G56" s="25">
        <f t="shared" si="4"/>
        <v>0.17499999999999999</v>
      </c>
      <c r="H56" s="29">
        <v>0</v>
      </c>
      <c r="I56" s="25">
        <f t="shared" si="5"/>
        <v>0</v>
      </c>
    </row>
    <row r="57" spans="1:9" ht="27" customHeight="1">
      <c r="A57" s="55" t="s">
        <v>49</v>
      </c>
      <c r="B57" s="29">
        <v>0</v>
      </c>
      <c r="C57" s="25">
        <f t="shared" si="3"/>
        <v>0</v>
      </c>
      <c r="D57" s="29">
        <v>0</v>
      </c>
      <c r="E57" s="25">
        <f t="shared" si="3"/>
        <v>0</v>
      </c>
      <c r="F57" s="29">
        <v>0</v>
      </c>
      <c r="G57" s="25">
        <f t="shared" si="4"/>
        <v>0</v>
      </c>
      <c r="H57" s="18"/>
      <c r="I57" s="19">
        <f t="shared" si="5"/>
        <v>0</v>
      </c>
    </row>
    <row r="58" spans="1:9" ht="13.5" customHeight="1">
      <c r="A58" s="22" t="s">
        <v>50</v>
      </c>
      <c r="B58" s="29">
        <v>10</v>
      </c>
      <c r="C58" s="25">
        <f t="shared" si="3"/>
        <v>0.33333333333333331</v>
      </c>
      <c r="D58" s="29">
        <v>8</v>
      </c>
      <c r="E58" s="25">
        <f t="shared" si="3"/>
        <v>0.16666666666666666</v>
      </c>
      <c r="F58" s="29">
        <v>8</v>
      </c>
      <c r="G58" s="25">
        <f t="shared" si="4"/>
        <v>0.2</v>
      </c>
      <c r="H58" s="29">
        <v>25</v>
      </c>
      <c r="I58" s="25">
        <f t="shared" si="5"/>
        <v>0.352112676056338</v>
      </c>
    </row>
    <row r="59" spans="1:9" ht="13.5" customHeight="1">
      <c r="A59" s="61" t="s">
        <v>51</v>
      </c>
      <c r="B59" s="62">
        <f>SUM(B53:B58)</f>
        <v>23</v>
      </c>
      <c r="C59" s="63">
        <f t="shared" si="3"/>
        <v>0.76666666666666672</v>
      </c>
      <c r="D59" s="62">
        <f>SUM(D53:D58)</f>
        <v>37</v>
      </c>
      <c r="E59" s="63">
        <f t="shared" si="3"/>
        <v>0.77083333333333337</v>
      </c>
      <c r="F59" s="62">
        <f>SUM(F53:F58)</f>
        <v>27</v>
      </c>
      <c r="G59" s="63">
        <f t="shared" si="4"/>
        <v>0.67500000000000004</v>
      </c>
      <c r="H59" s="62">
        <f>SUM(H53:H58)</f>
        <v>54</v>
      </c>
      <c r="I59" s="63">
        <f t="shared" si="5"/>
        <v>0.76056338028169013</v>
      </c>
    </row>
    <row r="60" spans="1:9" ht="13.5" customHeight="1">
      <c r="A60" s="30" t="s">
        <v>52</v>
      </c>
      <c r="B60" s="29">
        <f>B37-(B59+B61)</f>
        <v>7</v>
      </c>
      <c r="C60" s="25">
        <f t="shared" si="3"/>
        <v>0.23333333333333334</v>
      </c>
      <c r="D60" s="29">
        <f>D37-(D59+D61)</f>
        <v>10</v>
      </c>
      <c r="E60" s="25">
        <f t="shared" si="3"/>
        <v>0.20833333333333334</v>
      </c>
      <c r="F60" s="29">
        <f>F37-(F59+F61)</f>
        <v>9</v>
      </c>
      <c r="G60" s="25">
        <f t="shared" si="4"/>
        <v>0.22500000000000001</v>
      </c>
      <c r="H60" s="29">
        <f>H37-(H59+H61)</f>
        <v>17</v>
      </c>
      <c r="I60" s="25">
        <f t="shared" si="5"/>
        <v>0.23943661971830985</v>
      </c>
    </row>
    <row r="61" spans="1:9" ht="13.5" customHeight="1">
      <c r="A61" s="64" t="s">
        <v>53</v>
      </c>
      <c r="B61" s="29">
        <v>0</v>
      </c>
      <c r="C61" s="25">
        <f t="shared" si="3"/>
        <v>0</v>
      </c>
      <c r="D61" s="29">
        <v>1</v>
      </c>
      <c r="E61" s="25">
        <f t="shared" si="3"/>
        <v>2.0833333333333332E-2</v>
      </c>
      <c r="F61" s="29">
        <v>4</v>
      </c>
      <c r="G61" s="25">
        <f t="shared" si="4"/>
        <v>0.1</v>
      </c>
      <c r="H61" s="29">
        <v>0</v>
      </c>
      <c r="I61" s="25">
        <f t="shared" si="5"/>
        <v>0</v>
      </c>
    </row>
    <row r="62" spans="1:9" ht="13.5" customHeight="1">
      <c r="A62" s="51" t="s">
        <v>16</v>
      </c>
      <c r="B62" s="52">
        <f>B50+B51+B52+B54+B55+B56+B57+B58+B60+B61</f>
        <v>30</v>
      </c>
      <c r="C62" s="53"/>
      <c r="D62" s="52">
        <f>D50+D51+D52+D54+D55+D56+D57+D58+D60+D61</f>
        <v>48</v>
      </c>
      <c r="E62" s="53"/>
      <c r="F62" s="52">
        <f>F50+F51+F52+F54+F55+F56+F57+F58+F60+F61</f>
        <v>40</v>
      </c>
      <c r="G62" s="53"/>
      <c r="H62" s="52">
        <f>H50+H51+H52+H54+H55+H56+H57+H58+H60+H61</f>
        <v>71</v>
      </c>
      <c r="I62" s="53"/>
    </row>
    <row r="63" spans="1:9" ht="13.5" customHeight="1"/>
    <row r="64" spans="1:9" ht="13.5" customHeight="1"/>
    <row r="65" spans="1:9" ht="13.5" customHeight="1">
      <c r="A65" s="3" t="s">
        <v>71</v>
      </c>
    </row>
    <row r="66" spans="1:9" ht="13.5" customHeight="1">
      <c r="A66" s="3"/>
    </row>
    <row r="67" spans="1:9" ht="13.5" customHeight="1">
      <c r="B67" s="196" t="s">
        <v>5</v>
      </c>
      <c r="C67" s="196"/>
      <c r="D67" s="205" t="s">
        <v>6</v>
      </c>
      <c r="E67" s="202"/>
      <c r="F67" s="205" t="s">
        <v>7</v>
      </c>
      <c r="G67" s="202"/>
      <c r="H67" s="205" t="s">
        <v>8</v>
      </c>
      <c r="I67" s="202"/>
    </row>
    <row r="68" spans="1:9" ht="13.5" customHeight="1">
      <c r="B68" s="96" t="s">
        <v>21</v>
      </c>
      <c r="C68" s="96" t="s">
        <v>10</v>
      </c>
      <c r="D68" s="96" t="s">
        <v>21</v>
      </c>
      <c r="E68" s="96" t="s">
        <v>10</v>
      </c>
      <c r="F68" s="96" t="s">
        <v>21</v>
      </c>
      <c r="G68" s="96" t="s">
        <v>10</v>
      </c>
      <c r="H68" s="96" t="s">
        <v>21</v>
      </c>
      <c r="I68" s="96" t="s">
        <v>10</v>
      </c>
    </row>
    <row r="69" spans="1:9" ht="40.5" customHeight="1">
      <c r="A69" s="66" t="s">
        <v>56</v>
      </c>
      <c r="B69" s="67">
        <f>B50+B51+B52</f>
        <v>3</v>
      </c>
      <c r="C69" s="68">
        <f>B69/B$72</f>
        <v>2.9126213592233011E-2</v>
      </c>
      <c r="D69" s="67">
        <f>D50+D51+D52</f>
        <v>9</v>
      </c>
      <c r="E69" s="68">
        <f>D69/D$72</f>
        <v>6.3380281690140844E-2</v>
      </c>
      <c r="F69" s="67">
        <f>F50+F51+F52</f>
        <v>4</v>
      </c>
      <c r="G69" s="68">
        <f>F69/F$72</f>
        <v>2.8776978417266189E-2</v>
      </c>
      <c r="H69" s="67">
        <f>H50+H51+H52</f>
        <v>13</v>
      </c>
      <c r="I69" s="68">
        <f>H69/H$72</f>
        <v>5.7522123893805309E-2</v>
      </c>
    </row>
    <row r="70" spans="1:9" ht="13.5" customHeight="1">
      <c r="A70" s="30" t="s">
        <v>57</v>
      </c>
      <c r="B70" s="29">
        <f>B23</f>
        <v>30</v>
      </c>
      <c r="C70" s="25">
        <f>B70/B$72</f>
        <v>0.29126213592233008</v>
      </c>
      <c r="D70" s="29">
        <f>D23</f>
        <v>48</v>
      </c>
      <c r="E70" s="25">
        <f>D70/D$72</f>
        <v>0.3380281690140845</v>
      </c>
      <c r="F70" s="29">
        <f>F23</f>
        <v>40</v>
      </c>
      <c r="G70" s="25">
        <f>F70/F$72</f>
        <v>0.28776978417266186</v>
      </c>
      <c r="H70" s="29">
        <f>H23</f>
        <v>71</v>
      </c>
      <c r="I70" s="25">
        <f>H70/H$72</f>
        <v>0.31415929203539822</v>
      </c>
    </row>
    <row r="71" spans="1:9" ht="13.5" customHeight="1">
      <c r="A71" s="55" t="s">
        <v>58</v>
      </c>
      <c r="B71" s="29">
        <f>B22</f>
        <v>73</v>
      </c>
      <c r="C71" s="25">
        <f>B71/B$72</f>
        <v>0.70873786407766992</v>
      </c>
      <c r="D71" s="29">
        <f>D22</f>
        <v>94</v>
      </c>
      <c r="E71" s="25">
        <f>D71/D$72</f>
        <v>0.6619718309859155</v>
      </c>
      <c r="F71" s="29">
        <f>F22</f>
        <v>99</v>
      </c>
      <c r="G71" s="25">
        <f>F71/F$72</f>
        <v>0.71223021582733814</v>
      </c>
      <c r="H71" s="29">
        <f>H22</f>
        <v>155</v>
      </c>
      <c r="I71" s="25">
        <f>H71/H$72</f>
        <v>0.68584070796460173</v>
      </c>
    </row>
    <row r="72" spans="1:9" ht="13.5" customHeight="1">
      <c r="A72" s="51" t="s">
        <v>35</v>
      </c>
      <c r="B72" s="52">
        <f>B70+B71</f>
        <v>103</v>
      </c>
      <c r="C72" s="71"/>
      <c r="D72" s="52">
        <f>D70+D71</f>
        <v>142</v>
      </c>
      <c r="E72" s="71"/>
      <c r="F72" s="52">
        <f>F70+F71</f>
        <v>139</v>
      </c>
      <c r="G72" s="71"/>
      <c r="H72" s="52">
        <f>H70+H71</f>
        <v>226</v>
      </c>
      <c r="I72" s="71"/>
    </row>
    <row r="73" spans="1:9" ht="13.5" customHeight="1"/>
    <row r="74" spans="1:9" ht="13.5" customHeight="1"/>
    <row r="75" spans="1:9" ht="13.5" customHeight="1">
      <c r="A75" s="3" t="s">
        <v>72</v>
      </c>
    </row>
    <row r="76" spans="1:9" ht="13.5" customHeight="1"/>
    <row r="77" spans="1:9" ht="13.5" customHeight="1">
      <c r="B77" s="196" t="s">
        <v>5</v>
      </c>
      <c r="C77" s="196"/>
      <c r="D77" s="205" t="s">
        <v>6</v>
      </c>
      <c r="E77" s="202"/>
      <c r="F77" s="205" t="s">
        <v>7</v>
      </c>
      <c r="G77" s="202"/>
      <c r="H77" s="205" t="s">
        <v>8</v>
      </c>
      <c r="I77" s="202"/>
    </row>
    <row r="78" spans="1:9" ht="13.5" customHeight="1">
      <c r="B78" s="96" t="s">
        <v>21</v>
      </c>
      <c r="C78" s="96" t="s">
        <v>10</v>
      </c>
      <c r="D78" s="96" t="s">
        <v>21</v>
      </c>
      <c r="E78" s="96" t="s">
        <v>10</v>
      </c>
      <c r="F78" s="96" t="s">
        <v>21</v>
      </c>
      <c r="G78" s="96" t="s">
        <v>10</v>
      </c>
      <c r="H78" s="96" t="s">
        <v>21</v>
      </c>
      <c r="I78" s="96" t="s">
        <v>10</v>
      </c>
    </row>
    <row r="79" spans="1:9" ht="13.5" customHeight="1">
      <c r="A79" s="28" t="s">
        <v>60</v>
      </c>
      <c r="B79" s="103">
        <v>22</v>
      </c>
      <c r="C79" s="25">
        <f>B79/B$82</f>
        <v>0.21359223300970873</v>
      </c>
      <c r="D79" s="103">
        <v>23</v>
      </c>
      <c r="E79" s="25">
        <f>D79/D$82</f>
        <v>0.1619718309859155</v>
      </c>
      <c r="F79" s="103">
        <v>21</v>
      </c>
      <c r="G79" s="25">
        <f>F79/F$82</f>
        <v>0.15107913669064749</v>
      </c>
      <c r="H79" s="103">
        <v>29</v>
      </c>
      <c r="I79" s="25">
        <f>H79/H$82</f>
        <v>0.12831858407079647</v>
      </c>
    </row>
    <row r="80" spans="1:9" ht="13.5" customHeight="1">
      <c r="A80" s="30" t="s">
        <v>61</v>
      </c>
      <c r="B80" s="103">
        <v>81</v>
      </c>
      <c r="C80" s="25">
        <f>B80/B$82</f>
        <v>0.78640776699029125</v>
      </c>
      <c r="D80" s="103">
        <v>117</v>
      </c>
      <c r="E80" s="25">
        <f>D80/D$82</f>
        <v>0.823943661971831</v>
      </c>
      <c r="F80" s="103">
        <v>118</v>
      </c>
      <c r="G80" s="25">
        <f>F80/F$82</f>
        <v>0.84892086330935257</v>
      </c>
      <c r="H80" s="103">
        <v>195</v>
      </c>
      <c r="I80" s="25">
        <f>H80/H$82</f>
        <v>0.86283185840707965</v>
      </c>
    </row>
    <row r="81" spans="1:9" ht="13.5" customHeight="1">
      <c r="A81" s="72" t="s">
        <v>62</v>
      </c>
      <c r="B81" s="29">
        <v>0</v>
      </c>
      <c r="C81" s="25">
        <f>B81/B$82</f>
        <v>0</v>
      </c>
      <c r="D81" s="29">
        <v>2</v>
      </c>
      <c r="E81" s="25">
        <f>D81/D$82</f>
        <v>1.4084507042253521E-2</v>
      </c>
      <c r="F81" s="29">
        <v>0</v>
      </c>
      <c r="G81" s="25">
        <f>F81/F$82</f>
        <v>0</v>
      </c>
      <c r="H81" s="29">
        <v>2</v>
      </c>
      <c r="I81" s="25">
        <f>H81/H$82</f>
        <v>8.8495575221238937E-3</v>
      </c>
    </row>
    <row r="82" spans="1:9" ht="13.5" customHeight="1">
      <c r="A82" s="51" t="s">
        <v>16</v>
      </c>
      <c r="B82" s="52">
        <f>SUM(B79:B81)</f>
        <v>103</v>
      </c>
      <c r="C82" s="53"/>
      <c r="D82" s="52">
        <f>SUM(D79:D81)</f>
        <v>142</v>
      </c>
      <c r="E82" s="53"/>
      <c r="F82" s="52">
        <f>SUM(F79:F81)</f>
        <v>139</v>
      </c>
      <c r="G82" s="53"/>
      <c r="H82" s="52">
        <f>SUM(H79:H81)</f>
        <v>226</v>
      </c>
      <c r="I82" s="53"/>
    </row>
    <row r="83" spans="1:9" ht="13.5" customHeight="1"/>
    <row r="84" spans="1:9" ht="13.5" customHeight="1"/>
  </sheetData>
  <mergeCells count="27">
    <mergeCell ref="N6:O6"/>
    <mergeCell ref="B20:C20"/>
    <mergeCell ref="D20:E20"/>
    <mergeCell ref="F20:G20"/>
    <mergeCell ref="H20:I20"/>
    <mergeCell ref="B6:C6"/>
    <mergeCell ref="D6:E6"/>
    <mergeCell ref="F6:G6"/>
    <mergeCell ref="H6:I6"/>
    <mergeCell ref="J6:K6"/>
    <mergeCell ref="L6:M6"/>
    <mergeCell ref="B29:C29"/>
    <mergeCell ref="D29:E29"/>
    <mergeCell ref="F29:G29"/>
    <mergeCell ref="H29:I29"/>
    <mergeCell ref="B48:C48"/>
    <mergeCell ref="D48:E48"/>
    <mergeCell ref="F48:G48"/>
    <mergeCell ref="H48:I48"/>
    <mergeCell ref="B67:C67"/>
    <mergeCell ref="D67:E67"/>
    <mergeCell ref="F67:G67"/>
    <mergeCell ref="H67:I67"/>
    <mergeCell ref="B77:C77"/>
    <mergeCell ref="D77:E77"/>
    <mergeCell ref="F77:G77"/>
    <mergeCell ref="H77:I7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"/>
  <sheetViews>
    <sheetView workbookViewId="0">
      <selection activeCell="B91" sqref="B91"/>
    </sheetView>
  </sheetViews>
  <sheetFormatPr defaultRowHeight="15"/>
  <cols>
    <col min="1" max="1" width="21.44140625" style="2" customWidth="1"/>
    <col min="2" max="5" width="8.5546875" customWidth="1"/>
    <col min="9" max="9" width="8.88671875" customWidth="1"/>
    <col min="10" max="10" width="11.33203125" customWidth="1"/>
    <col min="11" max="17" width="8.88671875" style="82"/>
    <col min="257" max="257" width="21.44140625" customWidth="1"/>
    <col min="258" max="261" width="8.5546875" customWidth="1"/>
    <col min="265" max="265" width="8.88671875" customWidth="1"/>
    <col min="266" max="266" width="11.33203125" customWidth="1"/>
    <col min="513" max="513" width="21.44140625" customWidth="1"/>
    <col min="514" max="517" width="8.5546875" customWidth="1"/>
    <col min="521" max="521" width="8.88671875" customWidth="1"/>
    <col min="522" max="522" width="11.33203125" customWidth="1"/>
    <col min="769" max="769" width="21.44140625" customWidth="1"/>
    <col min="770" max="773" width="8.5546875" customWidth="1"/>
    <col min="777" max="777" width="8.88671875" customWidth="1"/>
    <col min="778" max="778" width="11.33203125" customWidth="1"/>
    <col min="1025" max="1025" width="21.44140625" customWidth="1"/>
    <col min="1026" max="1029" width="8.5546875" customWidth="1"/>
    <col min="1033" max="1033" width="8.88671875" customWidth="1"/>
    <col min="1034" max="1034" width="11.33203125" customWidth="1"/>
    <col min="1281" max="1281" width="21.44140625" customWidth="1"/>
    <col min="1282" max="1285" width="8.5546875" customWidth="1"/>
    <col min="1289" max="1289" width="8.88671875" customWidth="1"/>
    <col min="1290" max="1290" width="11.33203125" customWidth="1"/>
    <col min="1537" max="1537" width="21.44140625" customWidth="1"/>
    <col min="1538" max="1541" width="8.5546875" customWidth="1"/>
    <col min="1545" max="1545" width="8.88671875" customWidth="1"/>
    <col min="1546" max="1546" width="11.33203125" customWidth="1"/>
    <col min="1793" max="1793" width="21.44140625" customWidth="1"/>
    <col min="1794" max="1797" width="8.5546875" customWidth="1"/>
    <col min="1801" max="1801" width="8.88671875" customWidth="1"/>
    <col min="1802" max="1802" width="11.33203125" customWidth="1"/>
    <col min="2049" max="2049" width="21.44140625" customWidth="1"/>
    <col min="2050" max="2053" width="8.5546875" customWidth="1"/>
    <col min="2057" max="2057" width="8.88671875" customWidth="1"/>
    <col min="2058" max="2058" width="11.33203125" customWidth="1"/>
    <col min="2305" max="2305" width="21.44140625" customWidth="1"/>
    <col min="2306" max="2309" width="8.5546875" customWidth="1"/>
    <col min="2313" max="2313" width="8.88671875" customWidth="1"/>
    <col min="2314" max="2314" width="11.33203125" customWidth="1"/>
    <col min="2561" max="2561" width="21.44140625" customWidth="1"/>
    <col min="2562" max="2565" width="8.5546875" customWidth="1"/>
    <col min="2569" max="2569" width="8.88671875" customWidth="1"/>
    <col min="2570" max="2570" width="11.33203125" customWidth="1"/>
    <col min="2817" max="2817" width="21.44140625" customWidth="1"/>
    <col min="2818" max="2821" width="8.5546875" customWidth="1"/>
    <col min="2825" max="2825" width="8.88671875" customWidth="1"/>
    <col min="2826" max="2826" width="11.33203125" customWidth="1"/>
    <col min="3073" max="3073" width="21.44140625" customWidth="1"/>
    <col min="3074" max="3077" width="8.5546875" customWidth="1"/>
    <col min="3081" max="3081" width="8.88671875" customWidth="1"/>
    <col min="3082" max="3082" width="11.33203125" customWidth="1"/>
    <col min="3329" max="3329" width="21.44140625" customWidth="1"/>
    <col min="3330" max="3333" width="8.5546875" customWidth="1"/>
    <col min="3337" max="3337" width="8.88671875" customWidth="1"/>
    <col min="3338" max="3338" width="11.33203125" customWidth="1"/>
    <col min="3585" max="3585" width="21.44140625" customWidth="1"/>
    <col min="3586" max="3589" width="8.5546875" customWidth="1"/>
    <col min="3593" max="3593" width="8.88671875" customWidth="1"/>
    <col min="3594" max="3594" width="11.33203125" customWidth="1"/>
    <col min="3841" max="3841" width="21.44140625" customWidth="1"/>
    <col min="3842" max="3845" width="8.5546875" customWidth="1"/>
    <col min="3849" max="3849" width="8.88671875" customWidth="1"/>
    <col min="3850" max="3850" width="11.33203125" customWidth="1"/>
    <col min="4097" max="4097" width="21.44140625" customWidth="1"/>
    <col min="4098" max="4101" width="8.5546875" customWidth="1"/>
    <col min="4105" max="4105" width="8.88671875" customWidth="1"/>
    <col min="4106" max="4106" width="11.33203125" customWidth="1"/>
    <col min="4353" max="4353" width="21.44140625" customWidth="1"/>
    <col min="4354" max="4357" width="8.5546875" customWidth="1"/>
    <col min="4361" max="4361" width="8.88671875" customWidth="1"/>
    <col min="4362" max="4362" width="11.33203125" customWidth="1"/>
    <col min="4609" max="4609" width="21.44140625" customWidth="1"/>
    <col min="4610" max="4613" width="8.5546875" customWidth="1"/>
    <col min="4617" max="4617" width="8.88671875" customWidth="1"/>
    <col min="4618" max="4618" width="11.33203125" customWidth="1"/>
    <col min="4865" max="4865" width="21.44140625" customWidth="1"/>
    <col min="4866" max="4869" width="8.5546875" customWidth="1"/>
    <col min="4873" max="4873" width="8.88671875" customWidth="1"/>
    <col min="4874" max="4874" width="11.33203125" customWidth="1"/>
    <col min="5121" max="5121" width="21.44140625" customWidth="1"/>
    <col min="5122" max="5125" width="8.5546875" customWidth="1"/>
    <col min="5129" max="5129" width="8.88671875" customWidth="1"/>
    <col min="5130" max="5130" width="11.33203125" customWidth="1"/>
    <col min="5377" max="5377" width="21.44140625" customWidth="1"/>
    <col min="5378" max="5381" width="8.5546875" customWidth="1"/>
    <col min="5385" max="5385" width="8.88671875" customWidth="1"/>
    <col min="5386" max="5386" width="11.33203125" customWidth="1"/>
    <col min="5633" max="5633" width="21.44140625" customWidth="1"/>
    <col min="5634" max="5637" width="8.5546875" customWidth="1"/>
    <col min="5641" max="5641" width="8.88671875" customWidth="1"/>
    <col min="5642" max="5642" width="11.33203125" customWidth="1"/>
    <col min="5889" max="5889" width="21.44140625" customWidth="1"/>
    <col min="5890" max="5893" width="8.5546875" customWidth="1"/>
    <col min="5897" max="5897" width="8.88671875" customWidth="1"/>
    <col min="5898" max="5898" width="11.33203125" customWidth="1"/>
    <col min="6145" max="6145" width="21.44140625" customWidth="1"/>
    <col min="6146" max="6149" width="8.5546875" customWidth="1"/>
    <col min="6153" max="6153" width="8.88671875" customWidth="1"/>
    <col min="6154" max="6154" width="11.33203125" customWidth="1"/>
    <col min="6401" max="6401" width="21.44140625" customWidth="1"/>
    <col min="6402" max="6405" width="8.5546875" customWidth="1"/>
    <col min="6409" max="6409" width="8.88671875" customWidth="1"/>
    <col min="6410" max="6410" width="11.33203125" customWidth="1"/>
    <col min="6657" max="6657" width="21.44140625" customWidth="1"/>
    <col min="6658" max="6661" width="8.5546875" customWidth="1"/>
    <col min="6665" max="6665" width="8.88671875" customWidth="1"/>
    <col min="6666" max="6666" width="11.33203125" customWidth="1"/>
    <col min="6913" max="6913" width="21.44140625" customWidth="1"/>
    <col min="6914" max="6917" width="8.5546875" customWidth="1"/>
    <col min="6921" max="6921" width="8.88671875" customWidth="1"/>
    <col min="6922" max="6922" width="11.33203125" customWidth="1"/>
    <col min="7169" max="7169" width="21.44140625" customWidth="1"/>
    <col min="7170" max="7173" width="8.5546875" customWidth="1"/>
    <col min="7177" max="7177" width="8.88671875" customWidth="1"/>
    <col min="7178" max="7178" width="11.33203125" customWidth="1"/>
    <col min="7425" max="7425" width="21.44140625" customWidth="1"/>
    <col min="7426" max="7429" width="8.5546875" customWidth="1"/>
    <col min="7433" max="7433" width="8.88671875" customWidth="1"/>
    <col min="7434" max="7434" width="11.33203125" customWidth="1"/>
    <col min="7681" max="7681" width="21.44140625" customWidth="1"/>
    <col min="7682" max="7685" width="8.5546875" customWidth="1"/>
    <col min="7689" max="7689" width="8.88671875" customWidth="1"/>
    <col min="7690" max="7690" width="11.33203125" customWidth="1"/>
    <col min="7937" max="7937" width="21.44140625" customWidth="1"/>
    <col min="7938" max="7941" width="8.5546875" customWidth="1"/>
    <col min="7945" max="7945" width="8.88671875" customWidth="1"/>
    <col min="7946" max="7946" width="11.33203125" customWidth="1"/>
    <col min="8193" max="8193" width="21.44140625" customWidth="1"/>
    <col min="8194" max="8197" width="8.5546875" customWidth="1"/>
    <col min="8201" max="8201" width="8.88671875" customWidth="1"/>
    <col min="8202" max="8202" width="11.33203125" customWidth="1"/>
    <col min="8449" max="8449" width="21.44140625" customWidth="1"/>
    <col min="8450" max="8453" width="8.5546875" customWidth="1"/>
    <col min="8457" max="8457" width="8.88671875" customWidth="1"/>
    <col min="8458" max="8458" width="11.33203125" customWidth="1"/>
    <col min="8705" max="8705" width="21.44140625" customWidth="1"/>
    <col min="8706" max="8709" width="8.5546875" customWidth="1"/>
    <col min="8713" max="8713" width="8.88671875" customWidth="1"/>
    <col min="8714" max="8714" width="11.33203125" customWidth="1"/>
    <col min="8961" max="8961" width="21.44140625" customWidth="1"/>
    <col min="8962" max="8965" width="8.5546875" customWidth="1"/>
    <col min="8969" max="8969" width="8.88671875" customWidth="1"/>
    <col min="8970" max="8970" width="11.33203125" customWidth="1"/>
    <col min="9217" max="9217" width="21.44140625" customWidth="1"/>
    <col min="9218" max="9221" width="8.5546875" customWidth="1"/>
    <col min="9225" max="9225" width="8.88671875" customWidth="1"/>
    <col min="9226" max="9226" width="11.33203125" customWidth="1"/>
    <col min="9473" max="9473" width="21.44140625" customWidth="1"/>
    <col min="9474" max="9477" width="8.5546875" customWidth="1"/>
    <col min="9481" max="9481" width="8.88671875" customWidth="1"/>
    <col min="9482" max="9482" width="11.33203125" customWidth="1"/>
    <col min="9729" max="9729" width="21.44140625" customWidth="1"/>
    <col min="9730" max="9733" width="8.5546875" customWidth="1"/>
    <col min="9737" max="9737" width="8.88671875" customWidth="1"/>
    <col min="9738" max="9738" width="11.33203125" customWidth="1"/>
    <col min="9985" max="9985" width="21.44140625" customWidth="1"/>
    <col min="9986" max="9989" width="8.5546875" customWidth="1"/>
    <col min="9993" max="9993" width="8.88671875" customWidth="1"/>
    <col min="9994" max="9994" width="11.33203125" customWidth="1"/>
    <col min="10241" max="10241" width="21.44140625" customWidth="1"/>
    <col min="10242" max="10245" width="8.5546875" customWidth="1"/>
    <col min="10249" max="10249" width="8.88671875" customWidth="1"/>
    <col min="10250" max="10250" width="11.33203125" customWidth="1"/>
    <col min="10497" max="10497" width="21.44140625" customWidth="1"/>
    <col min="10498" max="10501" width="8.5546875" customWidth="1"/>
    <col min="10505" max="10505" width="8.88671875" customWidth="1"/>
    <col min="10506" max="10506" width="11.33203125" customWidth="1"/>
    <col min="10753" max="10753" width="21.44140625" customWidth="1"/>
    <col min="10754" max="10757" width="8.5546875" customWidth="1"/>
    <col min="10761" max="10761" width="8.88671875" customWidth="1"/>
    <col min="10762" max="10762" width="11.33203125" customWidth="1"/>
    <col min="11009" max="11009" width="21.44140625" customWidth="1"/>
    <col min="11010" max="11013" width="8.5546875" customWidth="1"/>
    <col min="11017" max="11017" width="8.88671875" customWidth="1"/>
    <col min="11018" max="11018" width="11.33203125" customWidth="1"/>
    <col min="11265" max="11265" width="21.44140625" customWidth="1"/>
    <col min="11266" max="11269" width="8.5546875" customWidth="1"/>
    <col min="11273" max="11273" width="8.88671875" customWidth="1"/>
    <col min="11274" max="11274" width="11.33203125" customWidth="1"/>
    <col min="11521" max="11521" width="21.44140625" customWidth="1"/>
    <col min="11522" max="11525" width="8.5546875" customWidth="1"/>
    <col min="11529" max="11529" width="8.88671875" customWidth="1"/>
    <col min="11530" max="11530" width="11.33203125" customWidth="1"/>
    <col min="11777" max="11777" width="21.44140625" customWidth="1"/>
    <col min="11778" max="11781" width="8.5546875" customWidth="1"/>
    <col min="11785" max="11785" width="8.88671875" customWidth="1"/>
    <col min="11786" max="11786" width="11.33203125" customWidth="1"/>
    <col min="12033" max="12033" width="21.44140625" customWidth="1"/>
    <col min="12034" max="12037" width="8.5546875" customWidth="1"/>
    <col min="12041" max="12041" width="8.88671875" customWidth="1"/>
    <col min="12042" max="12042" width="11.33203125" customWidth="1"/>
    <col min="12289" max="12289" width="21.44140625" customWidth="1"/>
    <col min="12290" max="12293" width="8.5546875" customWidth="1"/>
    <col min="12297" max="12297" width="8.88671875" customWidth="1"/>
    <col min="12298" max="12298" width="11.33203125" customWidth="1"/>
    <col min="12545" max="12545" width="21.44140625" customWidth="1"/>
    <col min="12546" max="12549" width="8.5546875" customWidth="1"/>
    <col min="12553" max="12553" width="8.88671875" customWidth="1"/>
    <col min="12554" max="12554" width="11.33203125" customWidth="1"/>
    <col min="12801" max="12801" width="21.44140625" customWidth="1"/>
    <col min="12802" max="12805" width="8.5546875" customWidth="1"/>
    <col min="12809" max="12809" width="8.88671875" customWidth="1"/>
    <col min="12810" max="12810" width="11.33203125" customWidth="1"/>
    <col min="13057" max="13057" width="21.44140625" customWidth="1"/>
    <col min="13058" max="13061" width="8.5546875" customWidth="1"/>
    <col min="13065" max="13065" width="8.88671875" customWidth="1"/>
    <col min="13066" max="13066" width="11.33203125" customWidth="1"/>
    <col min="13313" max="13313" width="21.44140625" customWidth="1"/>
    <col min="13314" max="13317" width="8.5546875" customWidth="1"/>
    <col min="13321" max="13321" width="8.88671875" customWidth="1"/>
    <col min="13322" max="13322" width="11.33203125" customWidth="1"/>
    <col min="13569" max="13569" width="21.44140625" customWidth="1"/>
    <col min="13570" max="13573" width="8.5546875" customWidth="1"/>
    <col min="13577" max="13577" width="8.88671875" customWidth="1"/>
    <col min="13578" max="13578" width="11.33203125" customWidth="1"/>
    <col min="13825" max="13825" width="21.44140625" customWidth="1"/>
    <col min="13826" max="13829" width="8.5546875" customWidth="1"/>
    <col min="13833" max="13833" width="8.88671875" customWidth="1"/>
    <col min="13834" max="13834" width="11.33203125" customWidth="1"/>
    <col min="14081" max="14081" width="21.44140625" customWidth="1"/>
    <col min="14082" max="14085" width="8.5546875" customWidth="1"/>
    <col min="14089" max="14089" width="8.88671875" customWidth="1"/>
    <col min="14090" max="14090" width="11.33203125" customWidth="1"/>
    <col min="14337" max="14337" width="21.44140625" customWidth="1"/>
    <col min="14338" max="14341" width="8.5546875" customWidth="1"/>
    <col min="14345" max="14345" width="8.88671875" customWidth="1"/>
    <col min="14346" max="14346" width="11.33203125" customWidth="1"/>
    <col min="14593" max="14593" width="21.44140625" customWidth="1"/>
    <col min="14594" max="14597" width="8.5546875" customWidth="1"/>
    <col min="14601" max="14601" width="8.88671875" customWidth="1"/>
    <col min="14602" max="14602" width="11.33203125" customWidth="1"/>
    <col min="14849" max="14849" width="21.44140625" customWidth="1"/>
    <col min="14850" max="14853" width="8.5546875" customWidth="1"/>
    <col min="14857" max="14857" width="8.88671875" customWidth="1"/>
    <col min="14858" max="14858" width="11.33203125" customWidth="1"/>
    <col min="15105" max="15105" width="21.44140625" customWidth="1"/>
    <col min="15106" max="15109" width="8.5546875" customWidth="1"/>
    <col min="15113" max="15113" width="8.88671875" customWidth="1"/>
    <col min="15114" max="15114" width="11.33203125" customWidth="1"/>
    <col min="15361" max="15361" width="21.44140625" customWidth="1"/>
    <col min="15362" max="15365" width="8.5546875" customWidth="1"/>
    <col min="15369" max="15369" width="8.88671875" customWidth="1"/>
    <col min="15370" max="15370" width="11.33203125" customWidth="1"/>
    <col min="15617" max="15617" width="21.44140625" customWidth="1"/>
    <col min="15618" max="15621" width="8.5546875" customWidth="1"/>
    <col min="15625" max="15625" width="8.88671875" customWidth="1"/>
    <col min="15626" max="15626" width="11.33203125" customWidth="1"/>
    <col min="15873" max="15873" width="21.44140625" customWidth="1"/>
    <col min="15874" max="15877" width="8.5546875" customWidth="1"/>
    <col min="15881" max="15881" width="8.88671875" customWidth="1"/>
    <col min="15882" max="15882" width="11.33203125" customWidth="1"/>
    <col min="16129" max="16129" width="21.44140625" customWidth="1"/>
    <col min="16130" max="16133" width="8.5546875" customWidth="1"/>
    <col min="16137" max="16137" width="8.88671875" customWidth="1"/>
    <col min="16138" max="16138" width="11.33203125" customWidth="1"/>
  </cols>
  <sheetData>
    <row r="2" spans="1:16" ht="15.75">
      <c r="A2" s="1" t="s">
        <v>78</v>
      </c>
    </row>
    <row r="3" spans="1:16" ht="13.5" customHeight="1"/>
    <row r="4" spans="1:16" ht="13.5" customHeight="1">
      <c r="A4" s="3" t="s">
        <v>1</v>
      </c>
    </row>
    <row r="5" spans="1:16" ht="13.5" customHeight="1">
      <c r="A5" s="3"/>
    </row>
    <row r="6" spans="1:16" ht="13.5" customHeight="1">
      <c r="A6" s="4"/>
      <c r="B6" s="199" t="s">
        <v>5</v>
      </c>
      <c r="C6" s="197"/>
      <c r="D6" s="197" t="s">
        <v>6</v>
      </c>
      <c r="E6" s="197"/>
      <c r="F6" s="197" t="s">
        <v>7</v>
      </c>
      <c r="G6" s="197"/>
      <c r="H6" s="200" t="s">
        <v>8</v>
      </c>
      <c r="I6" s="200"/>
    </row>
    <row r="7" spans="1:16" ht="13.5" customHeight="1">
      <c r="A7" s="5"/>
      <c r="B7" s="99" t="s">
        <v>9</v>
      </c>
      <c r="C7" s="98" t="s">
        <v>10</v>
      </c>
      <c r="D7" s="97" t="s">
        <v>9</v>
      </c>
      <c r="E7" s="98" t="s">
        <v>10</v>
      </c>
      <c r="F7" s="97" t="s">
        <v>9</v>
      </c>
      <c r="G7" s="98" t="s">
        <v>10</v>
      </c>
      <c r="H7" s="97" t="s">
        <v>9</v>
      </c>
      <c r="I7" s="98" t="s">
        <v>10</v>
      </c>
    </row>
    <row r="8" spans="1:16" ht="13.5" customHeight="1">
      <c r="A8" s="9" t="s">
        <v>11</v>
      </c>
      <c r="B8" s="10">
        <v>179</v>
      </c>
      <c r="C8" s="11">
        <f>B8/B$13</f>
        <v>0.62152777777777779</v>
      </c>
      <c r="D8" s="10">
        <v>162</v>
      </c>
      <c r="E8" s="11">
        <f>D8/D$13</f>
        <v>0.61832061068702293</v>
      </c>
      <c r="F8" s="10">
        <v>154</v>
      </c>
      <c r="G8" s="11">
        <f>F8/F$13</f>
        <v>0.66956521739130437</v>
      </c>
      <c r="H8" s="10">
        <v>158</v>
      </c>
      <c r="I8" s="11">
        <f>H8/H$13</f>
        <v>0.65833333333333333</v>
      </c>
    </row>
    <row r="9" spans="1:16" ht="13.5" customHeight="1">
      <c r="A9" s="12" t="s">
        <v>12</v>
      </c>
      <c r="B9" s="10">
        <v>102</v>
      </c>
      <c r="C9" s="11">
        <f>B9/B$13</f>
        <v>0.35416666666666669</v>
      </c>
      <c r="D9" s="10">
        <v>77</v>
      </c>
      <c r="E9" s="11">
        <f>D9/D$13</f>
        <v>0.29389312977099236</v>
      </c>
      <c r="F9" s="10">
        <v>62</v>
      </c>
      <c r="G9" s="11">
        <f>F9/F$13</f>
        <v>0.26956521739130435</v>
      </c>
      <c r="H9" s="10">
        <v>60</v>
      </c>
      <c r="I9" s="11">
        <f>H9/H$13</f>
        <v>0.25</v>
      </c>
    </row>
    <row r="10" spans="1:16" ht="13.5" customHeight="1">
      <c r="A10" s="12" t="s">
        <v>13</v>
      </c>
      <c r="B10" s="10">
        <v>0</v>
      </c>
      <c r="C10" s="11">
        <f>B10/B$13</f>
        <v>0</v>
      </c>
      <c r="D10" s="10">
        <v>0</v>
      </c>
      <c r="E10" s="11">
        <f>D10/D$13</f>
        <v>0</v>
      </c>
      <c r="F10" s="10">
        <v>2</v>
      </c>
      <c r="G10" s="11">
        <f>F10/F$13</f>
        <v>8.6956521739130436E-3</v>
      </c>
      <c r="H10" s="10">
        <v>0</v>
      </c>
      <c r="I10" s="11">
        <f>H10/H$13</f>
        <v>0</v>
      </c>
    </row>
    <row r="11" spans="1:16" ht="13.5" customHeight="1">
      <c r="A11" s="12" t="s">
        <v>14</v>
      </c>
      <c r="B11" s="10">
        <v>5</v>
      </c>
      <c r="C11" s="11">
        <f>B11/B$13</f>
        <v>1.7361111111111112E-2</v>
      </c>
      <c r="D11" s="10">
        <v>15</v>
      </c>
      <c r="E11" s="11">
        <f>D11/D$13</f>
        <v>5.7251908396946563E-2</v>
      </c>
      <c r="F11" s="10">
        <v>12</v>
      </c>
      <c r="G11" s="11">
        <f>F11/F$13</f>
        <v>5.2173913043478258E-2</v>
      </c>
      <c r="H11" s="10">
        <v>22</v>
      </c>
      <c r="I11" s="11">
        <f>H11/H$13</f>
        <v>9.166666666666666E-2</v>
      </c>
    </row>
    <row r="12" spans="1:16" ht="13.5" customHeight="1" thickBot="1">
      <c r="A12" s="12" t="s">
        <v>15</v>
      </c>
      <c r="B12" s="10">
        <v>2</v>
      </c>
      <c r="C12" s="11">
        <f>B12/B$13</f>
        <v>6.9444444444444441E-3</v>
      </c>
      <c r="D12" s="10">
        <v>8</v>
      </c>
      <c r="E12" s="11">
        <f>D12/D$13</f>
        <v>3.0534351145038167E-2</v>
      </c>
      <c r="F12" s="10">
        <v>0</v>
      </c>
      <c r="G12" s="11">
        <f>F12/F$13</f>
        <v>0</v>
      </c>
      <c r="H12" s="10">
        <v>0</v>
      </c>
      <c r="I12" s="11">
        <f>H12/H$13</f>
        <v>0</v>
      </c>
    </row>
    <row r="13" spans="1:16" ht="13.5" customHeight="1" thickTop="1" thickBot="1">
      <c r="A13" s="13" t="s">
        <v>16</v>
      </c>
      <c r="B13" s="14">
        <f>SUM(B8:B12)</f>
        <v>288</v>
      </c>
      <c r="C13" s="16"/>
      <c r="D13" s="14">
        <f>SUM(D8:D12)</f>
        <v>262</v>
      </c>
      <c r="E13" s="16"/>
      <c r="F13" s="14">
        <f>SUM(F8:F12)</f>
        <v>230</v>
      </c>
      <c r="G13" s="16"/>
      <c r="H13" s="14">
        <f>SUM(H8:H12)</f>
        <v>240</v>
      </c>
      <c r="I13" s="16"/>
    </row>
    <row r="14" spans="1:16" ht="13.5" customHeight="1" thickTop="1">
      <c r="A14" s="3"/>
      <c r="K14" s="85"/>
      <c r="L14" s="85"/>
      <c r="M14" s="85"/>
      <c r="N14" s="85"/>
      <c r="O14" s="85"/>
      <c r="P14" s="85"/>
    </row>
    <row r="15" spans="1:16" ht="13.5" customHeight="1">
      <c r="A15" s="23" t="s">
        <v>18</v>
      </c>
    </row>
    <row r="16" spans="1:16" ht="13.5" customHeight="1">
      <c r="A16" s="23"/>
    </row>
    <row r="17" spans="1:9" ht="13.5" customHeight="1"/>
    <row r="18" spans="1:9" ht="13.5" customHeight="1">
      <c r="A18" s="3" t="s">
        <v>20</v>
      </c>
    </row>
    <row r="19" spans="1:9" ht="13.5" customHeight="1"/>
    <row r="20" spans="1:9" ht="13.5" customHeight="1">
      <c r="B20" s="196" t="s">
        <v>5</v>
      </c>
      <c r="C20" s="196"/>
      <c r="D20" s="205" t="s">
        <v>6</v>
      </c>
      <c r="E20" s="202"/>
      <c r="F20" s="205" t="s">
        <v>7</v>
      </c>
      <c r="G20" s="202"/>
      <c r="H20" s="205" t="s">
        <v>8</v>
      </c>
      <c r="I20" s="202"/>
    </row>
    <row r="21" spans="1:9" ht="13.5" customHeight="1">
      <c r="B21" s="96" t="s">
        <v>21</v>
      </c>
      <c r="C21" s="96" t="s">
        <v>10</v>
      </c>
      <c r="D21" s="96" t="s">
        <v>21</v>
      </c>
      <c r="E21" s="96" t="s">
        <v>10</v>
      </c>
      <c r="F21" s="96" t="s">
        <v>21</v>
      </c>
      <c r="G21" s="96" t="s">
        <v>10</v>
      </c>
      <c r="H21" s="96" t="s">
        <v>21</v>
      </c>
      <c r="I21" s="96" t="s">
        <v>10</v>
      </c>
    </row>
    <row r="22" spans="1:9" ht="13.5" customHeight="1">
      <c r="A22" s="28" t="s">
        <v>22</v>
      </c>
      <c r="B22" s="29">
        <v>121</v>
      </c>
      <c r="C22" s="25">
        <f>B22/B$24</f>
        <v>0.51709401709401714</v>
      </c>
      <c r="D22" s="29">
        <v>86</v>
      </c>
      <c r="E22" s="25">
        <f>D22/D$24</f>
        <v>0.5</v>
      </c>
      <c r="F22" s="29">
        <v>126</v>
      </c>
      <c r="G22" s="25">
        <f>F22/F$24</f>
        <v>0.63</v>
      </c>
      <c r="H22" s="29">
        <v>123</v>
      </c>
      <c r="I22" s="25">
        <f>H22/H$24</f>
        <v>0.59708737864077666</v>
      </c>
    </row>
    <row r="23" spans="1:9" ht="13.5" customHeight="1" thickBot="1">
      <c r="A23" s="30" t="s">
        <v>23</v>
      </c>
      <c r="B23" s="29">
        <v>113</v>
      </c>
      <c r="C23" s="25">
        <f>B23/B$24</f>
        <v>0.48290598290598291</v>
      </c>
      <c r="D23" s="29">
        <v>86</v>
      </c>
      <c r="E23" s="25">
        <f>D23/D$24</f>
        <v>0.5</v>
      </c>
      <c r="F23" s="29">
        <v>74</v>
      </c>
      <c r="G23" s="25">
        <f>F23/F$24</f>
        <v>0.37</v>
      </c>
      <c r="H23" s="29">
        <v>83</v>
      </c>
      <c r="I23" s="25">
        <f>H23/H$24</f>
        <v>0.40291262135922329</v>
      </c>
    </row>
    <row r="24" spans="1:9" ht="13.5" customHeight="1" thickTop="1" thickBot="1">
      <c r="A24" s="31" t="s">
        <v>16</v>
      </c>
      <c r="B24" s="32">
        <f>SUM(B22:B23)</f>
        <v>234</v>
      </c>
      <c r="C24" s="79"/>
      <c r="D24" s="32">
        <f>SUM(D22:D23)</f>
        <v>172</v>
      </c>
      <c r="E24" s="79"/>
      <c r="F24" s="32">
        <f>SUM(F22:F23)</f>
        <v>200</v>
      </c>
      <c r="G24" s="79"/>
      <c r="H24" s="32">
        <f>SUM(H22:H23)</f>
        <v>206</v>
      </c>
      <c r="I24" s="79"/>
    </row>
    <row r="25" spans="1:9" ht="13.5" customHeight="1" thickTop="1">
      <c r="A25" s="34"/>
    </row>
    <row r="26" spans="1:9" ht="13.5" customHeight="1"/>
    <row r="27" spans="1:9" ht="13.5" customHeight="1">
      <c r="A27" s="3" t="s">
        <v>24</v>
      </c>
    </row>
    <row r="28" spans="1:9" ht="13.5" customHeight="1">
      <c r="A28" s="3"/>
    </row>
    <row r="29" spans="1:9" ht="13.5" customHeight="1">
      <c r="A29" s="36"/>
      <c r="B29" s="196" t="s">
        <v>5</v>
      </c>
      <c r="C29" s="196"/>
      <c r="D29" s="205" t="s">
        <v>6</v>
      </c>
      <c r="E29" s="202"/>
      <c r="F29" s="205" t="s">
        <v>7</v>
      </c>
      <c r="G29" s="202"/>
      <c r="H29" s="205" t="s">
        <v>8</v>
      </c>
      <c r="I29" s="202"/>
    </row>
    <row r="30" spans="1:9" ht="13.5" customHeight="1">
      <c r="A30" s="36"/>
      <c r="B30" s="96" t="s">
        <v>21</v>
      </c>
      <c r="C30" s="96" t="s">
        <v>10</v>
      </c>
      <c r="D30" s="96" t="s">
        <v>21</v>
      </c>
      <c r="E30" s="96" t="s">
        <v>10</v>
      </c>
      <c r="F30" s="96" t="s">
        <v>21</v>
      </c>
      <c r="G30" s="96" t="s">
        <v>10</v>
      </c>
      <c r="H30" s="96" t="s">
        <v>21</v>
      </c>
      <c r="I30" s="96" t="s">
        <v>10</v>
      </c>
    </row>
    <row r="31" spans="1:9" ht="39" customHeight="1">
      <c r="A31" s="37" t="s">
        <v>25</v>
      </c>
      <c r="B31" s="29">
        <v>95</v>
      </c>
      <c r="C31" s="38">
        <f t="shared" ref="C31:E41" si="0">B31/B$42</f>
        <v>0.40598290598290598</v>
      </c>
      <c r="D31" s="29">
        <v>69</v>
      </c>
      <c r="E31" s="38">
        <f t="shared" si="0"/>
        <v>0.40116279069767441</v>
      </c>
      <c r="F31" s="29">
        <v>56</v>
      </c>
      <c r="G31" s="38">
        <f t="shared" ref="G31:G41" si="1">F31/F$42</f>
        <v>0.28000000000000003</v>
      </c>
      <c r="H31" s="29">
        <v>56</v>
      </c>
      <c r="I31" s="38">
        <f t="shared" ref="I31:I41" si="2">H31/H$42</f>
        <v>0.27184466019417475</v>
      </c>
    </row>
    <row r="32" spans="1:9" ht="13.5" customHeight="1">
      <c r="A32" s="39" t="s">
        <v>26</v>
      </c>
      <c r="B32" s="40">
        <v>73</v>
      </c>
      <c r="C32" s="41">
        <f t="shared" si="0"/>
        <v>0.31196581196581197</v>
      </c>
      <c r="D32" s="40">
        <v>50</v>
      </c>
      <c r="E32" s="41">
        <f t="shared" si="0"/>
        <v>0.29069767441860467</v>
      </c>
      <c r="F32" s="40">
        <v>39</v>
      </c>
      <c r="G32" s="41">
        <f t="shared" si="1"/>
        <v>0.19500000000000001</v>
      </c>
      <c r="H32" s="40">
        <v>35</v>
      </c>
      <c r="I32" s="41">
        <f t="shared" si="2"/>
        <v>0.16990291262135923</v>
      </c>
    </row>
    <row r="33" spans="1:12" ht="13.5" customHeight="1">
      <c r="A33" s="36" t="s">
        <v>27</v>
      </c>
      <c r="B33" s="43">
        <v>6</v>
      </c>
      <c r="C33" s="38">
        <f t="shared" si="0"/>
        <v>2.564102564102564E-2</v>
      </c>
      <c r="D33" s="43">
        <v>6</v>
      </c>
      <c r="E33" s="38">
        <f t="shared" si="0"/>
        <v>3.4883720930232558E-2</v>
      </c>
      <c r="F33" s="43">
        <v>3</v>
      </c>
      <c r="G33" s="38">
        <f t="shared" si="1"/>
        <v>1.4999999999999999E-2</v>
      </c>
      <c r="H33" s="43">
        <v>10</v>
      </c>
      <c r="I33" s="38">
        <f t="shared" si="2"/>
        <v>4.8543689320388349E-2</v>
      </c>
    </row>
    <row r="34" spans="1:12" ht="13.5" customHeight="1">
      <c r="A34" s="36" t="s">
        <v>28</v>
      </c>
      <c r="B34" s="43">
        <v>0</v>
      </c>
      <c r="C34" s="38">
        <f t="shared" si="0"/>
        <v>0</v>
      </c>
      <c r="D34" s="43">
        <v>0</v>
      </c>
      <c r="E34" s="38">
        <f t="shared" si="0"/>
        <v>0</v>
      </c>
      <c r="F34" s="43">
        <v>0</v>
      </c>
      <c r="G34" s="38">
        <f t="shared" si="1"/>
        <v>0</v>
      </c>
      <c r="H34" s="43">
        <v>6</v>
      </c>
      <c r="I34" s="38">
        <f t="shared" si="2"/>
        <v>2.9126213592233011E-2</v>
      </c>
    </row>
    <row r="35" spans="1:12" ht="13.5" customHeight="1">
      <c r="A35" s="36" t="s">
        <v>29</v>
      </c>
      <c r="B35" s="43">
        <v>9</v>
      </c>
      <c r="C35" s="38">
        <f t="shared" si="0"/>
        <v>3.8461538461538464E-2</v>
      </c>
      <c r="D35" s="43">
        <v>4</v>
      </c>
      <c r="E35" s="38">
        <f t="shared" si="0"/>
        <v>2.3255813953488372E-2</v>
      </c>
      <c r="F35" s="43">
        <v>10</v>
      </c>
      <c r="G35" s="38">
        <f t="shared" si="1"/>
        <v>0.05</v>
      </c>
      <c r="H35" s="43">
        <v>9</v>
      </c>
      <c r="I35" s="38">
        <f t="shared" si="2"/>
        <v>4.3689320388349516E-2</v>
      </c>
    </row>
    <row r="36" spans="1:12" ht="13.5" customHeight="1" thickBot="1">
      <c r="A36" s="36" t="s">
        <v>30</v>
      </c>
      <c r="B36" s="43">
        <v>3</v>
      </c>
      <c r="C36" s="38">
        <f t="shared" si="0"/>
        <v>1.282051282051282E-2</v>
      </c>
      <c r="D36" s="43">
        <v>7</v>
      </c>
      <c r="E36" s="38">
        <f t="shared" si="0"/>
        <v>4.0697674418604654E-2</v>
      </c>
      <c r="F36" s="43">
        <v>5</v>
      </c>
      <c r="G36" s="38">
        <f t="shared" si="1"/>
        <v>2.5000000000000001E-2</v>
      </c>
      <c r="H36" s="43">
        <v>2</v>
      </c>
      <c r="I36" s="38">
        <f t="shared" si="2"/>
        <v>9.7087378640776691E-3</v>
      </c>
    </row>
    <row r="37" spans="1:12" ht="13.5" customHeight="1" thickTop="1" thickBot="1">
      <c r="A37" s="44" t="s">
        <v>31</v>
      </c>
      <c r="B37" s="32">
        <f>SUM(B31:B36)-B32</f>
        <v>113</v>
      </c>
      <c r="C37" s="45">
        <f t="shared" si="0"/>
        <v>0.48290598290598291</v>
      </c>
      <c r="D37" s="32">
        <f>SUM(D31:D36)-D32</f>
        <v>86</v>
      </c>
      <c r="E37" s="45">
        <f t="shared" si="0"/>
        <v>0.5</v>
      </c>
      <c r="F37" s="32">
        <f>SUM(F31:F36)-F32</f>
        <v>74</v>
      </c>
      <c r="G37" s="45">
        <f t="shared" si="1"/>
        <v>0.37</v>
      </c>
      <c r="H37" s="32">
        <f>SUM(H31:H36)-H32</f>
        <v>83</v>
      </c>
      <c r="I37" s="45">
        <f t="shared" si="2"/>
        <v>0.40291262135922329</v>
      </c>
    </row>
    <row r="38" spans="1:12" ht="13.5" customHeight="1" thickTop="1">
      <c r="A38" s="46" t="s">
        <v>32</v>
      </c>
      <c r="B38" s="43">
        <v>82</v>
      </c>
      <c r="C38" s="38">
        <f t="shared" si="0"/>
        <v>0.3504273504273504</v>
      </c>
      <c r="D38" s="43">
        <v>60</v>
      </c>
      <c r="E38" s="38">
        <f t="shared" si="0"/>
        <v>0.34883720930232559</v>
      </c>
      <c r="F38" s="43">
        <v>86</v>
      </c>
      <c r="G38" s="38">
        <f t="shared" si="1"/>
        <v>0.43</v>
      </c>
      <c r="H38" s="43">
        <v>102</v>
      </c>
      <c r="I38" s="38">
        <f t="shared" si="2"/>
        <v>0.49514563106796117</v>
      </c>
    </row>
    <row r="39" spans="1:12" ht="13.5" customHeight="1">
      <c r="A39" s="46" t="s">
        <v>33</v>
      </c>
      <c r="B39" s="43">
        <v>39</v>
      </c>
      <c r="C39" s="38">
        <f t="shared" si="0"/>
        <v>0.16666666666666666</v>
      </c>
      <c r="D39" s="43">
        <v>26</v>
      </c>
      <c r="E39" s="38">
        <f t="shared" si="0"/>
        <v>0.15116279069767441</v>
      </c>
      <c r="F39" s="43">
        <v>40</v>
      </c>
      <c r="G39" s="38">
        <f t="shared" si="1"/>
        <v>0.2</v>
      </c>
      <c r="H39" s="43">
        <v>21</v>
      </c>
      <c r="I39" s="38">
        <f t="shared" si="2"/>
        <v>0.10194174757281553</v>
      </c>
    </row>
    <row r="40" spans="1:12" ht="13.5" customHeight="1" thickBot="1">
      <c r="A40" s="46" t="s">
        <v>34</v>
      </c>
      <c r="B40" s="43">
        <v>0</v>
      </c>
      <c r="C40" s="38">
        <f t="shared" si="0"/>
        <v>0</v>
      </c>
      <c r="D40" s="43">
        <v>0</v>
      </c>
      <c r="E40" s="38">
        <f t="shared" si="0"/>
        <v>0</v>
      </c>
      <c r="F40" s="43">
        <v>0</v>
      </c>
      <c r="G40" s="38">
        <f t="shared" si="1"/>
        <v>0</v>
      </c>
      <c r="H40" s="43">
        <v>0</v>
      </c>
      <c r="I40" s="38">
        <f t="shared" si="2"/>
        <v>0</v>
      </c>
    </row>
    <row r="41" spans="1:12" ht="13.5" customHeight="1" thickTop="1" thickBot="1">
      <c r="A41" s="44" t="s">
        <v>22</v>
      </c>
      <c r="B41" s="32">
        <f>SUM(B38:B40)</f>
        <v>121</v>
      </c>
      <c r="C41" s="45">
        <f t="shared" si="0"/>
        <v>0.51709401709401714</v>
      </c>
      <c r="D41" s="32">
        <f>SUM(D38:D40)</f>
        <v>86</v>
      </c>
      <c r="E41" s="45">
        <f t="shared" si="0"/>
        <v>0.5</v>
      </c>
      <c r="F41" s="32">
        <f>SUM(F38:F40)</f>
        <v>126</v>
      </c>
      <c r="G41" s="45">
        <f t="shared" si="1"/>
        <v>0.63</v>
      </c>
      <c r="H41" s="32">
        <f>SUM(H38:H40)</f>
        <v>123</v>
      </c>
      <c r="I41" s="45">
        <f t="shared" si="2"/>
        <v>0.59708737864077666</v>
      </c>
    </row>
    <row r="42" spans="1:12" ht="13.5" customHeight="1" thickTop="1" thickBot="1">
      <c r="A42" s="48" t="s">
        <v>35</v>
      </c>
      <c r="B42" s="32">
        <f>B37+B41</f>
        <v>234</v>
      </c>
      <c r="C42" s="33"/>
      <c r="D42" s="32">
        <f>D37+D41</f>
        <v>172</v>
      </c>
      <c r="E42" s="33"/>
      <c r="F42" s="32">
        <f>F37+F41</f>
        <v>200</v>
      </c>
      <c r="G42" s="33"/>
      <c r="H42" s="32">
        <f>H37+H41</f>
        <v>206</v>
      </c>
      <c r="I42" s="33"/>
    </row>
    <row r="43" spans="1:12" ht="13.5" customHeight="1" thickTop="1">
      <c r="A43"/>
    </row>
    <row r="44" spans="1:12" ht="13.5" customHeight="1"/>
    <row r="45" spans="1:12" ht="13.5" customHeight="1"/>
    <row r="46" spans="1:12" ht="13.5" customHeight="1">
      <c r="A46" s="3" t="s">
        <v>70</v>
      </c>
    </row>
    <row r="47" spans="1:12" ht="13.5" customHeight="1"/>
    <row r="48" spans="1:12" ht="13.5" customHeight="1">
      <c r="B48" s="196" t="s">
        <v>5</v>
      </c>
      <c r="C48" s="196"/>
      <c r="D48" s="205" t="s">
        <v>6</v>
      </c>
      <c r="E48" s="202"/>
      <c r="F48" s="205" t="s">
        <v>7</v>
      </c>
      <c r="G48" s="202"/>
      <c r="H48" s="205" t="s">
        <v>8</v>
      </c>
      <c r="I48" s="202"/>
      <c r="J48" s="49"/>
      <c r="K48" s="104"/>
      <c r="L48" s="104"/>
    </row>
    <row r="49" spans="1:12" ht="13.5" customHeight="1">
      <c r="B49" s="96" t="s">
        <v>21</v>
      </c>
      <c r="C49" s="96" t="s">
        <v>10</v>
      </c>
      <c r="D49" s="96" t="s">
        <v>21</v>
      </c>
      <c r="E49" s="96" t="s">
        <v>10</v>
      </c>
      <c r="F49" s="96" t="s">
        <v>21</v>
      </c>
      <c r="G49" s="96" t="s">
        <v>10</v>
      </c>
      <c r="H49" s="96" t="s">
        <v>21</v>
      </c>
      <c r="I49" s="96" t="s">
        <v>10</v>
      </c>
      <c r="J49" s="49"/>
      <c r="K49" s="104"/>
      <c r="L49" s="104"/>
    </row>
    <row r="50" spans="1:12" ht="13.5" customHeight="1">
      <c r="A50" s="28" t="s">
        <v>41</v>
      </c>
      <c r="B50" s="29">
        <v>28</v>
      </c>
      <c r="C50" s="25">
        <f t="shared" ref="C50:E61" si="3">B50/B$62</f>
        <v>0.24778761061946902</v>
      </c>
      <c r="D50" s="29">
        <v>14</v>
      </c>
      <c r="E50" s="25">
        <f t="shared" si="3"/>
        <v>0.16279069767441862</v>
      </c>
      <c r="F50" s="29">
        <v>16</v>
      </c>
      <c r="G50" s="25">
        <f t="shared" ref="G50:G61" si="4">F50/F$62</f>
        <v>0.21621621621621623</v>
      </c>
      <c r="H50" s="29">
        <v>18</v>
      </c>
      <c r="I50" s="25">
        <f t="shared" ref="I50:I61" si="5">H50/H$62</f>
        <v>0.21686746987951808</v>
      </c>
      <c r="J50" s="49"/>
      <c r="K50" s="104"/>
      <c r="L50" s="104"/>
    </row>
    <row r="51" spans="1:12" ht="13.5" customHeight="1">
      <c r="A51" s="30" t="s">
        <v>42</v>
      </c>
      <c r="B51" s="29">
        <v>10</v>
      </c>
      <c r="C51" s="25">
        <f t="shared" si="3"/>
        <v>8.8495575221238937E-2</v>
      </c>
      <c r="D51" s="29">
        <v>9</v>
      </c>
      <c r="E51" s="25">
        <f t="shared" si="3"/>
        <v>0.10465116279069768</v>
      </c>
      <c r="F51" s="29">
        <v>6</v>
      </c>
      <c r="G51" s="25">
        <f t="shared" si="4"/>
        <v>8.1081081081081086E-2</v>
      </c>
      <c r="H51" s="29">
        <v>7</v>
      </c>
      <c r="I51" s="25">
        <f t="shared" si="5"/>
        <v>8.4337349397590355E-2</v>
      </c>
      <c r="J51" s="49"/>
      <c r="K51" s="104"/>
      <c r="L51" s="104"/>
    </row>
    <row r="52" spans="1:12" ht="26.25" customHeight="1">
      <c r="A52" s="55" t="s">
        <v>76</v>
      </c>
      <c r="B52" s="29">
        <v>22</v>
      </c>
      <c r="C52" s="70">
        <f t="shared" si="3"/>
        <v>0.19469026548672566</v>
      </c>
      <c r="D52" s="29">
        <v>13</v>
      </c>
      <c r="E52" s="70">
        <f t="shared" si="3"/>
        <v>0.15116279069767441</v>
      </c>
      <c r="F52" s="29">
        <v>18</v>
      </c>
      <c r="G52" s="70">
        <f t="shared" si="4"/>
        <v>0.24324324324324326</v>
      </c>
      <c r="H52" s="29">
        <v>4</v>
      </c>
      <c r="I52" s="70">
        <f t="shared" si="5"/>
        <v>4.8192771084337352E-2</v>
      </c>
      <c r="J52" s="49"/>
      <c r="K52" s="104"/>
      <c r="L52" s="104"/>
    </row>
    <row r="53" spans="1:12" ht="13.5" customHeight="1">
      <c r="A53" s="56" t="s">
        <v>43</v>
      </c>
      <c r="B53" s="57">
        <f>SUM(B50:B52)</f>
        <v>60</v>
      </c>
      <c r="C53" s="92">
        <f t="shared" si="3"/>
        <v>0.53097345132743368</v>
      </c>
      <c r="D53" s="57">
        <f>SUM(D50:D52)</f>
        <v>36</v>
      </c>
      <c r="E53" s="92">
        <f t="shared" si="3"/>
        <v>0.41860465116279072</v>
      </c>
      <c r="F53" s="57">
        <f>SUM(F50:F52)</f>
        <v>40</v>
      </c>
      <c r="G53" s="92">
        <f t="shared" si="4"/>
        <v>0.54054054054054057</v>
      </c>
      <c r="H53" s="57">
        <f>SUM(H50:H52)</f>
        <v>29</v>
      </c>
      <c r="I53" s="92">
        <f t="shared" si="5"/>
        <v>0.3493975903614458</v>
      </c>
      <c r="J53" s="49"/>
      <c r="K53" s="104"/>
      <c r="L53" s="104"/>
    </row>
    <row r="54" spans="1:12" ht="13.5" customHeight="1">
      <c r="A54" s="22" t="s">
        <v>46</v>
      </c>
      <c r="B54" s="29">
        <v>9</v>
      </c>
      <c r="C54" s="25">
        <f t="shared" si="3"/>
        <v>7.9646017699115043E-2</v>
      </c>
      <c r="D54" s="29">
        <v>13</v>
      </c>
      <c r="E54" s="25">
        <f t="shared" si="3"/>
        <v>0.15116279069767441</v>
      </c>
      <c r="F54" s="29">
        <v>3</v>
      </c>
      <c r="G54" s="25">
        <f t="shared" si="4"/>
        <v>4.0540540540540543E-2</v>
      </c>
      <c r="H54" s="29">
        <v>18</v>
      </c>
      <c r="I54" s="25">
        <f t="shared" si="5"/>
        <v>0.21686746987951808</v>
      </c>
      <c r="J54" s="49"/>
      <c r="K54" s="104"/>
      <c r="L54" s="104"/>
    </row>
    <row r="55" spans="1:12" ht="13.5" customHeight="1">
      <c r="A55" s="55" t="s">
        <v>47</v>
      </c>
      <c r="B55" s="29">
        <v>10</v>
      </c>
      <c r="C55" s="25">
        <f t="shared" si="3"/>
        <v>8.8495575221238937E-2</v>
      </c>
      <c r="D55" s="29">
        <v>10</v>
      </c>
      <c r="E55" s="25">
        <f t="shared" si="3"/>
        <v>0.11627906976744186</v>
      </c>
      <c r="F55" s="29">
        <v>8</v>
      </c>
      <c r="G55" s="25">
        <f t="shared" si="4"/>
        <v>0.10810810810810811</v>
      </c>
      <c r="H55" s="29">
        <v>1</v>
      </c>
      <c r="I55" s="25">
        <f t="shared" si="5"/>
        <v>1.2048192771084338E-2</v>
      </c>
      <c r="J55" s="49"/>
      <c r="K55" s="104"/>
      <c r="L55" s="104"/>
    </row>
    <row r="56" spans="1:12" ht="13.5" customHeight="1">
      <c r="A56" s="22" t="s">
        <v>48</v>
      </c>
      <c r="B56" s="29">
        <v>4</v>
      </c>
      <c r="C56" s="25">
        <f t="shared" si="3"/>
        <v>3.5398230088495575E-2</v>
      </c>
      <c r="D56" s="29">
        <v>4</v>
      </c>
      <c r="E56" s="25">
        <f t="shared" si="3"/>
        <v>4.6511627906976744E-2</v>
      </c>
      <c r="F56" s="29">
        <v>6</v>
      </c>
      <c r="G56" s="25">
        <f t="shared" si="4"/>
        <v>8.1081081081081086E-2</v>
      </c>
      <c r="H56" s="29">
        <v>3</v>
      </c>
      <c r="I56" s="25">
        <f t="shared" si="5"/>
        <v>3.614457831325301E-2</v>
      </c>
      <c r="J56" s="49"/>
      <c r="K56" s="104"/>
      <c r="L56" s="104"/>
    </row>
    <row r="57" spans="1:12" ht="27" customHeight="1">
      <c r="A57" s="55" t="s">
        <v>49</v>
      </c>
      <c r="B57" s="29">
        <v>0</v>
      </c>
      <c r="C57" s="25">
        <f t="shared" si="3"/>
        <v>0</v>
      </c>
      <c r="D57" s="29">
        <v>0</v>
      </c>
      <c r="E57" s="25">
        <f t="shared" si="3"/>
        <v>0</v>
      </c>
      <c r="F57" s="29">
        <v>0</v>
      </c>
      <c r="G57" s="25">
        <f t="shared" si="4"/>
        <v>0</v>
      </c>
      <c r="H57" s="18"/>
      <c r="I57" s="19">
        <f t="shared" si="5"/>
        <v>0</v>
      </c>
      <c r="J57" s="49"/>
      <c r="K57" s="104"/>
      <c r="L57" s="104"/>
    </row>
    <row r="58" spans="1:12" ht="13.5" customHeight="1">
      <c r="A58" s="22" t="s">
        <v>50</v>
      </c>
      <c r="B58" s="29">
        <v>13</v>
      </c>
      <c r="C58" s="25">
        <f t="shared" si="3"/>
        <v>0.11504424778761062</v>
      </c>
      <c r="D58" s="29">
        <v>10</v>
      </c>
      <c r="E58" s="25">
        <f t="shared" si="3"/>
        <v>0.11627906976744186</v>
      </c>
      <c r="F58" s="29">
        <v>12</v>
      </c>
      <c r="G58" s="25">
        <f t="shared" si="4"/>
        <v>0.16216216216216217</v>
      </c>
      <c r="H58" s="29">
        <v>19</v>
      </c>
      <c r="I58" s="25">
        <f t="shared" si="5"/>
        <v>0.2289156626506024</v>
      </c>
      <c r="J58" s="49"/>
      <c r="K58" s="104"/>
      <c r="L58" s="104"/>
    </row>
    <row r="59" spans="1:12" ht="13.5" customHeight="1">
      <c r="A59" s="61" t="s">
        <v>51</v>
      </c>
      <c r="B59" s="62">
        <f>SUM(B53:B58)</f>
        <v>96</v>
      </c>
      <c r="C59" s="63">
        <f t="shared" si="3"/>
        <v>0.84955752212389379</v>
      </c>
      <c r="D59" s="62">
        <f>SUM(D53:D58)</f>
        <v>73</v>
      </c>
      <c r="E59" s="63">
        <f t="shared" si="3"/>
        <v>0.84883720930232553</v>
      </c>
      <c r="F59" s="62">
        <f>SUM(F53:F58)</f>
        <v>69</v>
      </c>
      <c r="G59" s="63">
        <f t="shared" si="4"/>
        <v>0.93243243243243246</v>
      </c>
      <c r="H59" s="62">
        <f>SUM(H53:H58)</f>
        <v>70</v>
      </c>
      <c r="I59" s="63">
        <f t="shared" si="5"/>
        <v>0.84337349397590367</v>
      </c>
      <c r="J59" s="49"/>
      <c r="K59" s="104"/>
      <c r="L59" s="104"/>
    </row>
    <row r="60" spans="1:12" ht="13.5" customHeight="1">
      <c r="A60" s="30" t="s">
        <v>52</v>
      </c>
      <c r="B60" s="29">
        <f>B37-(B59+B61)</f>
        <v>17</v>
      </c>
      <c r="C60" s="25">
        <f t="shared" si="3"/>
        <v>0.15044247787610621</v>
      </c>
      <c r="D60" s="29">
        <f>D37-(D59+D61)</f>
        <v>11</v>
      </c>
      <c r="E60" s="25">
        <f t="shared" si="3"/>
        <v>0.12790697674418605</v>
      </c>
      <c r="F60" s="29">
        <f>F37-(F59+F61)</f>
        <v>3</v>
      </c>
      <c r="G60" s="25">
        <f t="shared" si="4"/>
        <v>4.0540540540540543E-2</v>
      </c>
      <c r="H60" s="29">
        <f>H37-(H59+H61)</f>
        <v>11</v>
      </c>
      <c r="I60" s="25">
        <f t="shared" si="5"/>
        <v>0.13253012048192772</v>
      </c>
      <c r="J60" s="49"/>
      <c r="K60" s="104"/>
      <c r="L60" s="104"/>
    </row>
    <row r="61" spans="1:12" ht="13.5" customHeight="1">
      <c r="A61" s="64" t="s">
        <v>53</v>
      </c>
      <c r="B61" s="29">
        <v>0</v>
      </c>
      <c r="C61" s="25">
        <f t="shared" si="3"/>
        <v>0</v>
      </c>
      <c r="D61" s="29">
        <v>2</v>
      </c>
      <c r="E61" s="25">
        <f t="shared" si="3"/>
        <v>2.3255813953488372E-2</v>
      </c>
      <c r="F61" s="29">
        <v>2</v>
      </c>
      <c r="G61" s="25">
        <f t="shared" si="4"/>
        <v>2.7027027027027029E-2</v>
      </c>
      <c r="H61" s="29">
        <v>2</v>
      </c>
      <c r="I61" s="25">
        <f t="shared" si="5"/>
        <v>2.4096385542168676E-2</v>
      </c>
      <c r="J61" s="49"/>
      <c r="K61" s="104"/>
      <c r="L61" s="104"/>
    </row>
    <row r="62" spans="1:12" ht="13.5" customHeight="1">
      <c r="A62" s="51" t="s">
        <v>16</v>
      </c>
      <c r="B62" s="52">
        <f>B50+B51+B52+B54+B55+B56+B57+B58+B60+B61</f>
        <v>113</v>
      </c>
      <c r="C62" s="53"/>
      <c r="D62" s="52">
        <f>D50+D51+D52+D54+D55+D56+D57+D58+D60+D61</f>
        <v>86</v>
      </c>
      <c r="E62" s="53"/>
      <c r="F62" s="52">
        <f>F50+F51+F52+F54+F55+F56+F57+F58+F60+F61</f>
        <v>74</v>
      </c>
      <c r="G62" s="53"/>
      <c r="H62" s="52">
        <f>H50+H51+H52+H54+H55+H56+H57+H58+H60+H61</f>
        <v>83</v>
      </c>
      <c r="I62" s="53"/>
      <c r="J62" s="49"/>
      <c r="K62" s="104"/>
      <c r="L62" s="104"/>
    </row>
    <row r="63" spans="1:12" ht="13.5" customHeight="1">
      <c r="J63" s="49"/>
      <c r="K63" s="104"/>
      <c r="L63" s="104"/>
    </row>
    <row r="64" spans="1:12" ht="13.5" customHeight="1">
      <c r="J64" s="49"/>
      <c r="K64" s="104"/>
      <c r="L64" s="104"/>
    </row>
    <row r="65" spans="1:12" ht="13.5" customHeight="1">
      <c r="A65" s="3" t="s">
        <v>71</v>
      </c>
      <c r="J65" s="49"/>
      <c r="K65" s="104"/>
      <c r="L65" s="104"/>
    </row>
    <row r="66" spans="1:12" ht="13.5" customHeight="1">
      <c r="A66" s="3"/>
      <c r="J66" s="49"/>
      <c r="K66" s="104"/>
      <c r="L66" s="104"/>
    </row>
    <row r="67" spans="1:12" ht="13.5" customHeight="1">
      <c r="B67" s="196" t="s">
        <v>5</v>
      </c>
      <c r="C67" s="196"/>
      <c r="D67" s="205" t="s">
        <v>6</v>
      </c>
      <c r="E67" s="202"/>
      <c r="F67" s="205" t="s">
        <v>7</v>
      </c>
      <c r="G67" s="202"/>
      <c r="H67" s="205" t="s">
        <v>8</v>
      </c>
      <c r="I67" s="202"/>
      <c r="J67" s="49"/>
      <c r="K67" s="104"/>
      <c r="L67" s="104"/>
    </row>
    <row r="68" spans="1:12" ht="13.5" customHeight="1">
      <c r="B68" s="96" t="s">
        <v>21</v>
      </c>
      <c r="C68" s="96" t="s">
        <v>10</v>
      </c>
      <c r="D68" s="96" t="s">
        <v>21</v>
      </c>
      <c r="E68" s="96" t="s">
        <v>10</v>
      </c>
      <c r="F68" s="96" t="s">
        <v>21</v>
      </c>
      <c r="G68" s="96" t="s">
        <v>10</v>
      </c>
      <c r="H68" s="96" t="s">
        <v>21</v>
      </c>
      <c r="I68" s="96" t="s">
        <v>10</v>
      </c>
      <c r="J68" s="49"/>
      <c r="K68" s="104"/>
      <c r="L68" s="104"/>
    </row>
    <row r="69" spans="1:12" ht="40.5" customHeight="1">
      <c r="A69" s="66" t="s">
        <v>56</v>
      </c>
      <c r="B69" s="67">
        <f>B50+B51+B52</f>
        <v>60</v>
      </c>
      <c r="C69" s="68">
        <f>B69/B$72</f>
        <v>0.25641025641025639</v>
      </c>
      <c r="D69" s="67">
        <f>D50+D51+D52</f>
        <v>36</v>
      </c>
      <c r="E69" s="68">
        <f>D69/D$72</f>
        <v>0.20930232558139536</v>
      </c>
      <c r="F69" s="67">
        <f>F50+F51+F52</f>
        <v>40</v>
      </c>
      <c r="G69" s="68">
        <f>F69/F$72</f>
        <v>0.2</v>
      </c>
      <c r="H69" s="67">
        <f>H50+H51+H52</f>
        <v>29</v>
      </c>
      <c r="I69" s="68">
        <f>H69/H$72</f>
        <v>0.14077669902912621</v>
      </c>
      <c r="J69" s="49"/>
      <c r="K69" s="104"/>
      <c r="L69" s="104"/>
    </row>
    <row r="70" spans="1:12" ht="13.5" customHeight="1">
      <c r="A70" s="30" t="s">
        <v>57</v>
      </c>
      <c r="B70" s="29">
        <f>B23</f>
        <v>113</v>
      </c>
      <c r="C70" s="25">
        <f>B70/B$72</f>
        <v>0.48290598290598291</v>
      </c>
      <c r="D70" s="29">
        <f>D23</f>
        <v>86</v>
      </c>
      <c r="E70" s="25">
        <f>D70/D$72</f>
        <v>0.5</v>
      </c>
      <c r="F70" s="29">
        <f>F23</f>
        <v>74</v>
      </c>
      <c r="G70" s="25">
        <f>F70/F$72</f>
        <v>0.37</v>
      </c>
      <c r="H70" s="29">
        <f>H23</f>
        <v>83</v>
      </c>
      <c r="I70" s="25">
        <f>H70/H$72</f>
        <v>0.40291262135922329</v>
      </c>
      <c r="J70" s="49"/>
      <c r="K70" s="104"/>
      <c r="L70" s="104"/>
    </row>
    <row r="71" spans="1:12" ht="13.5" customHeight="1">
      <c r="A71" s="55" t="s">
        <v>58</v>
      </c>
      <c r="B71" s="29">
        <f>B22</f>
        <v>121</v>
      </c>
      <c r="C71" s="25">
        <f>B71/B$72</f>
        <v>0.51709401709401714</v>
      </c>
      <c r="D71" s="29">
        <f>D22</f>
        <v>86</v>
      </c>
      <c r="E71" s="25">
        <f>D71/D$72</f>
        <v>0.5</v>
      </c>
      <c r="F71" s="29">
        <f>F22</f>
        <v>126</v>
      </c>
      <c r="G71" s="25">
        <f>F71/F$72</f>
        <v>0.63</v>
      </c>
      <c r="H71" s="29">
        <f>H22</f>
        <v>123</v>
      </c>
      <c r="I71" s="25">
        <f>H71/H$72</f>
        <v>0.59708737864077666</v>
      </c>
      <c r="J71" s="49"/>
      <c r="K71" s="104"/>
      <c r="L71" s="104"/>
    </row>
    <row r="72" spans="1:12" ht="13.5" customHeight="1">
      <c r="A72" s="51" t="s">
        <v>35</v>
      </c>
      <c r="B72" s="52">
        <f>B70+B71</f>
        <v>234</v>
      </c>
      <c r="C72" s="71"/>
      <c r="D72" s="52">
        <f>D70+D71</f>
        <v>172</v>
      </c>
      <c r="E72" s="71"/>
      <c r="F72" s="52">
        <f>F70+F71</f>
        <v>200</v>
      </c>
      <c r="G72" s="71"/>
      <c r="H72" s="52">
        <f>H70+H71</f>
        <v>206</v>
      </c>
      <c r="I72" s="71"/>
      <c r="J72" s="49"/>
      <c r="K72" s="104"/>
      <c r="L72" s="104"/>
    </row>
    <row r="73" spans="1:12" ht="13.5" customHeight="1"/>
    <row r="74" spans="1:12" ht="13.5" customHeight="1"/>
    <row r="75" spans="1:12" ht="13.5" customHeight="1">
      <c r="A75" s="3" t="s">
        <v>72</v>
      </c>
    </row>
    <row r="76" spans="1:12" ht="13.5" customHeight="1"/>
    <row r="77" spans="1:12" ht="13.5" customHeight="1">
      <c r="B77" s="196" t="s">
        <v>5</v>
      </c>
      <c r="C77" s="196"/>
      <c r="D77" s="205" t="s">
        <v>6</v>
      </c>
      <c r="E77" s="202"/>
      <c r="F77" s="205" t="s">
        <v>7</v>
      </c>
      <c r="G77" s="202"/>
      <c r="H77" s="205" t="s">
        <v>8</v>
      </c>
      <c r="I77" s="202"/>
    </row>
    <row r="78" spans="1:12" ht="13.5" customHeight="1">
      <c r="B78" s="96" t="s">
        <v>21</v>
      </c>
      <c r="C78" s="96" t="s">
        <v>10</v>
      </c>
      <c r="D78" s="96" t="s">
        <v>21</v>
      </c>
      <c r="E78" s="96" t="s">
        <v>10</v>
      </c>
      <c r="F78" s="96" t="s">
        <v>21</v>
      </c>
      <c r="G78" s="96" t="s">
        <v>10</v>
      </c>
      <c r="H78" s="96" t="s">
        <v>21</v>
      </c>
      <c r="I78" s="96" t="s">
        <v>10</v>
      </c>
    </row>
    <row r="79" spans="1:12" ht="13.5" customHeight="1">
      <c r="A79" s="28" t="s">
        <v>60</v>
      </c>
      <c r="B79" s="103">
        <v>20</v>
      </c>
      <c r="C79" s="25">
        <f>B79/B$82</f>
        <v>8.5470085470085472E-2</v>
      </c>
      <c r="D79" s="103">
        <v>14</v>
      </c>
      <c r="E79" s="25">
        <f>D79/D$82</f>
        <v>8.1395348837209308E-2</v>
      </c>
      <c r="F79" s="103">
        <v>29</v>
      </c>
      <c r="G79" s="25">
        <f>F79/F$82</f>
        <v>0.14499999999999999</v>
      </c>
      <c r="H79" s="103">
        <v>25</v>
      </c>
      <c r="I79" s="25">
        <f>H79/H$82</f>
        <v>0.12135922330097088</v>
      </c>
    </row>
    <row r="80" spans="1:12" ht="13.5" customHeight="1">
      <c r="A80" s="30" t="s">
        <v>61</v>
      </c>
      <c r="B80" s="103">
        <v>214</v>
      </c>
      <c r="C80" s="25">
        <f>B80/B$82</f>
        <v>0.9145299145299145</v>
      </c>
      <c r="D80" s="103">
        <v>158</v>
      </c>
      <c r="E80" s="25">
        <f>D80/D$82</f>
        <v>0.91860465116279066</v>
      </c>
      <c r="F80" s="103">
        <v>171</v>
      </c>
      <c r="G80" s="25">
        <f>F80/F$82</f>
        <v>0.85499999999999998</v>
      </c>
      <c r="H80" s="103">
        <v>181</v>
      </c>
      <c r="I80" s="25">
        <f>H80/H$82</f>
        <v>0.87864077669902918</v>
      </c>
    </row>
    <row r="81" spans="1:9" ht="13.5" customHeight="1">
      <c r="A81" s="72" t="s">
        <v>62</v>
      </c>
      <c r="B81" s="29">
        <v>0</v>
      </c>
      <c r="C81" s="25">
        <f>B81/B$82</f>
        <v>0</v>
      </c>
      <c r="D81" s="29">
        <v>0</v>
      </c>
      <c r="E81" s="25">
        <f>D81/D$82</f>
        <v>0</v>
      </c>
      <c r="F81" s="29">
        <v>0</v>
      </c>
      <c r="G81" s="25">
        <f>F81/F$82</f>
        <v>0</v>
      </c>
      <c r="H81" s="29">
        <v>0</v>
      </c>
      <c r="I81" s="25">
        <f>H81/H$82</f>
        <v>0</v>
      </c>
    </row>
    <row r="82" spans="1:9" ht="13.5" customHeight="1">
      <c r="A82" s="51" t="s">
        <v>16</v>
      </c>
      <c r="B82" s="52">
        <f>SUM(B79:B81)</f>
        <v>234</v>
      </c>
      <c r="C82" s="53"/>
      <c r="D82" s="52">
        <f>SUM(D79:D81)</f>
        <v>172</v>
      </c>
      <c r="E82" s="53"/>
      <c r="F82" s="52">
        <f>SUM(F79:F81)</f>
        <v>200</v>
      </c>
      <c r="G82" s="53"/>
      <c r="H82" s="52">
        <f>SUM(H79:H81)</f>
        <v>206</v>
      </c>
      <c r="I82" s="53"/>
    </row>
    <row r="83" spans="1:9" ht="13.5" customHeight="1"/>
    <row r="84" spans="1:9" ht="13.5" customHeight="1"/>
    <row r="85" spans="1:9" ht="13.5" customHeight="1"/>
    <row r="86" spans="1:9" ht="13.5" hidden="1" customHeight="1"/>
    <row r="87" spans="1:9" ht="13.5" hidden="1" customHeight="1"/>
    <row r="88" spans="1:9" ht="13.5" hidden="1" customHeight="1"/>
    <row r="89" spans="1:9" ht="13.5" hidden="1" customHeight="1"/>
    <row r="90" spans="1:9" ht="13.5" hidden="1" customHeight="1"/>
    <row r="91" spans="1:9" ht="13.5" customHeight="1"/>
    <row r="92" spans="1:9" ht="13.5" customHeight="1"/>
    <row r="93" spans="1:9" ht="13.5" customHeight="1"/>
    <row r="94" spans="1:9" ht="13.5" customHeight="1"/>
    <row r="95" spans="1:9" ht="13.5" customHeight="1"/>
    <row r="96" spans="1:9" ht="13.5" customHeight="1"/>
    <row r="97" ht="13.5" customHeight="1"/>
    <row r="98" ht="13.5" customHeight="1"/>
    <row r="99" ht="13.5" customHeight="1"/>
    <row r="100" ht="13.5" customHeight="1"/>
  </sheetData>
  <mergeCells count="24">
    <mergeCell ref="B6:C6"/>
    <mergeCell ref="D6:E6"/>
    <mergeCell ref="F6:G6"/>
    <mergeCell ref="H6:I6"/>
    <mergeCell ref="B20:C20"/>
    <mergeCell ref="D20:E20"/>
    <mergeCell ref="F20:G20"/>
    <mergeCell ref="H20:I20"/>
    <mergeCell ref="B29:C29"/>
    <mergeCell ref="D29:E29"/>
    <mergeCell ref="F29:G29"/>
    <mergeCell ref="H29:I29"/>
    <mergeCell ref="B77:C77"/>
    <mergeCell ref="D77:E77"/>
    <mergeCell ref="F77:G77"/>
    <mergeCell ref="H77:I77"/>
    <mergeCell ref="B48:C48"/>
    <mergeCell ref="D48:E48"/>
    <mergeCell ref="F48:G48"/>
    <mergeCell ref="H48:I48"/>
    <mergeCell ref="B67:C67"/>
    <mergeCell ref="D67:E67"/>
    <mergeCell ref="F67:G67"/>
    <mergeCell ref="H67:I6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9"/>
  <sheetViews>
    <sheetView workbookViewId="0">
      <selection activeCell="M29" sqref="M29"/>
    </sheetView>
  </sheetViews>
  <sheetFormatPr defaultRowHeight="15"/>
  <cols>
    <col min="1" max="1" width="21.44140625" style="2" customWidth="1"/>
    <col min="2" max="5" width="8.5546875" customWidth="1"/>
    <col min="9" max="9" width="8.88671875" customWidth="1"/>
    <col min="10" max="10" width="11.33203125" customWidth="1"/>
    <col min="11" max="16" width="8.88671875" style="85"/>
    <col min="257" max="257" width="21.44140625" customWidth="1"/>
    <col min="258" max="261" width="8.5546875" customWidth="1"/>
    <col min="265" max="265" width="8.88671875" customWidth="1"/>
    <col min="266" max="266" width="11.33203125" customWidth="1"/>
    <col min="513" max="513" width="21.44140625" customWidth="1"/>
    <col min="514" max="517" width="8.5546875" customWidth="1"/>
    <col min="521" max="521" width="8.88671875" customWidth="1"/>
    <col min="522" max="522" width="11.33203125" customWidth="1"/>
    <col min="769" max="769" width="21.44140625" customWidth="1"/>
    <col min="770" max="773" width="8.5546875" customWidth="1"/>
    <col min="777" max="777" width="8.88671875" customWidth="1"/>
    <col min="778" max="778" width="11.33203125" customWidth="1"/>
    <col min="1025" max="1025" width="21.44140625" customWidth="1"/>
    <col min="1026" max="1029" width="8.5546875" customWidth="1"/>
    <col min="1033" max="1033" width="8.88671875" customWidth="1"/>
    <col min="1034" max="1034" width="11.33203125" customWidth="1"/>
    <col min="1281" max="1281" width="21.44140625" customWidth="1"/>
    <col min="1282" max="1285" width="8.5546875" customWidth="1"/>
    <col min="1289" max="1289" width="8.88671875" customWidth="1"/>
    <col min="1290" max="1290" width="11.33203125" customWidth="1"/>
    <col min="1537" max="1537" width="21.44140625" customWidth="1"/>
    <col min="1538" max="1541" width="8.5546875" customWidth="1"/>
    <col min="1545" max="1545" width="8.88671875" customWidth="1"/>
    <col min="1546" max="1546" width="11.33203125" customWidth="1"/>
    <col min="1793" max="1793" width="21.44140625" customWidth="1"/>
    <col min="1794" max="1797" width="8.5546875" customWidth="1"/>
    <col min="1801" max="1801" width="8.88671875" customWidth="1"/>
    <col min="1802" max="1802" width="11.33203125" customWidth="1"/>
    <col min="2049" max="2049" width="21.44140625" customWidth="1"/>
    <col min="2050" max="2053" width="8.5546875" customWidth="1"/>
    <col min="2057" max="2057" width="8.88671875" customWidth="1"/>
    <col min="2058" max="2058" width="11.33203125" customWidth="1"/>
    <col min="2305" max="2305" width="21.44140625" customWidth="1"/>
    <col min="2306" max="2309" width="8.5546875" customWidth="1"/>
    <col min="2313" max="2313" width="8.88671875" customWidth="1"/>
    <col min="2314" max="2314" width="11.33203125" customWidth="1"/>
    <col min="2561" max="2561" width="21.44140625" customWidth="1"/>
    <col min="2562" max="2565" width="8.5546875" customWidth="1"/>
    <col min="2569" max="2569" width="8.88671875" customWidth="1"/>
    <col min="2570" max="2570" width="11.33203125" customWidth="1"/>
    <col min="2817" max="2817" width="21.44140625" customWidth="1"/>
    <col min="2818" max="2821" width="8.5546875" customWidth="1"/>
    <col min="2825" max="2825" width="8.88671875" customWidth="1"/>
    <col min="2826" max="2826" width="11.33203125" customWidth="1"/>
    <col min="3073" max="3073" width="21.44140625" customWidth="1"/>
    <col min="3074" max="3077" width="8.5546875" customWidth="1"/>
    <col min="3081" max="3081" width="8.88671875" customWidth="1"/>
    <col min="3082" max="3082" width="11.33203125" customWidth="1"/>
    <col min="3329" max="3329" width="21.44140625" customWidth="1"/>
    <col min="3330" max="3333" width="8.5546875" customWidth="1"/>
    <col min="3337" max="3337" width="8.88671875" customWidth="1"/>
    <col min="3338" max="3338" width="11.33203125" customWidth="1"/>
    <col min="3585" max="3585" width="21.44140625" customWidth="1"/>
    <col min="3586" max="3589" width="8.5546875" customWidth="1"/>
    <col min="3593" max="3593" width="8.88671875" customWidth="1"/>
    <col min="3594" max="3594" width="11.33203125" customWidth="1"/>
    <col min="3841" max="3841" width="21.44140625" customWidth="1"/>
    <col min="3842" max="3845" width="8.5546875" customWidth="1"/>
    <col min="3849" max="3849" width="8.88671875" customWidth="1"/>
    <col min="3850" max="3850" width="11.33203125" customWidth="1"/>
    <col min="4097" max="4097" width="21.44140625" customWidth="1"/>
    <col min="4098" max="4101" width="8.5546875" customWidth="1"/>
    <col min="4105" max="4105" width="8.88671875" customWidth="1"/>
    <col min="4106" max="4106" width="11.33203125" customWidth="1"/>
    <col min="4353" max="4353" width="21.44140625" customWidth="1"/>
    <col min="4354" max="4357" width="8.5546875" customWidth="1"/>
    <col min="4361" max="4361" width="8.88671875" customWidth="1"/>
    <col min="4362" max="4362" width="11.33203125" customWidth="1"/>
    <col min="4609" max="4609" width="21.44140625" customWidth="1"/>
    <col min="4610" max="4613" width="8.5546875" customWidth="1"/>
    <col min="4617" max="4617" width="8.88671875" customWidth="1"/>
    <col min="4618" max="4618" width="11.33203125" customWidth="1"/>
    <col min="4865" max="4865" width="21.44140625" customWidth="1"/>
    <col min="4866" max="4869" width="8.5546875" customWidth="1"/>
    <col min="4873" max="4873" width="8.88671875" customWidth="1"/>
    <col min="4874" max="4874" width="11.33203125" customWidth="1"/>
    <col min="5121" max="5121" width="21.44140625" customWidth="1"/>
    <col min="5122" max="5125" width="8.5546875" customWidth="1"/>
    <col min="5129" max="5129" width="8.88671875" customWidth="1"/>
    <col min="5130" max="5130" width="11.33203125" customWidth="1"/>
    <col min="5377" max="5377" width="21.44140625" customWidth="1"/>
    <col min="5378" max="5381" width="8.5546875" customWidth="1"/>
    <col min="5385" max="5385" width="8.88671875" customWidth="1"/>
    <col min="5386" max="5386" width="11.33203125" customWidth="1"/>
    <col min="5633" max="5633" width="21.44140625" customWidth="1"/>
    <col min="5634" max="5637" width="8.5546875" customWidth="1"/>
    <col min="5641" max="5641" width="8.88671875" customWidth="1"/>
    <col min="5642" max="5642" width="11.33203125" customWidth="1"/>
    <col min="5889" max="5889" width="21.44140625" customWidth="1"/>
    <col min="5890" max="5893" width="8.5546875" customWidth="1"/>
    <col min="5897" max="5897" width="8.88671875" customWidth="1"/>
    <col min="5898" max="5898" width="11.33203125" customWidth="1"/>
    <col min="6145" max="6145" width="21.44140625" customWidth="1"/>
    <col min="6146" max="6149" width="8.5546875" customWidth="1"/>
    <col min="6153" max="6153" width="8.88671875" customWidth="1"/>
    <col min="6154" max="6154" width="11.33203125" customWidth="1"/>
    <col min="6401" max="6401" width="21.44140625" customWidth="1"/>
    <col min="6402" max="6405" width="8.5546875" customWidth="1"/>
    <col min="6409" max="6409" width="8.88671875" customWidth="1"/>
    <col min="6410" max="6410" width="11.33203125" customWidth="1"/>
    <col min="6657" max="6657" width="21.44140625" customWidth="1"/>
    <col min="6658" max="6661" width="8.5546875" customWidth="1"/>
    <col min="6665" max="6665" width="8.88671875" customWidth="1"/>
    <col min="6666" max="6666" width="11.33203125" customWidth="1"/>
    <col min="6913" max="6913" width="21.44140625" customWidth="1"/>
    <col min="6914" max="6917" width="8.5546875" customWidth="1"/>
    <col min="6921" max="6921" width="8.88671875" customWidth="1"/>
    <col min="6922" max="6922" width="11.33203125" customWidth="1"/>
    <col min="7169" max="7169" width="21.44140625" customWidth="1"/>
    <col min="7170" max="7173" width="8.5546875" customWidth="1"/>
    <col min="7177" max="7177" width="8.88671875" customWidth="1"/>
    <col min="7178" max="7178" width="11.33203125" customWidth="1"/>
    <col min="7425" max="7425" width="21.44140625" customWidth="1"/>
    <col min="7426" max="7429" width="8.5546875" customWidth="1"/>
    <col min="7433" max="7433" width="8.88671875" customWidth="1"/>
    <col min="7434" max="7434" width="11.33203125" customWidth="1"/>
    <col min="7681" max="7681" width="21.44140625" customWidth="1"/>
    <col min="7682" max="7685" width="8.5546875" customWidth="1"/>
    <col min="7689" max="7689" width="8.88671875" customWidth="1"/>
    <col min="7690" max="7690" width="11.33203125" customWidth="1"/>
    <col min="7937" max="7937" width="21.44140625" customWidth="1"/>
    <col min="7938" max="7941" width="8.5546875" customWidth="1"/>
    <col min="7945" max="7945" width="8.88671875" customWidth="1"/>
    <col min="7946" max="7946" width="11.33203125" customWidth="1"/>
    <col min="8193" max="8193" width="21.44140625" customWidth="1"/>
    <col min="8194" max="8197" width="8.5546875" customWidth="1"/>
    <col min="8201" max="8201" width="8.88671875" customWidth="1"/>
    <col min="8202" max="8202" width="11.33203125" customWidth="1"/>
    <col min="8449" max="8449" width="21.44140625" customWidth="1"/>
    <col min="8450" max="8453" width="8.5546875" customWidth="1"/>
    <col min="8457" max="8457" width="8.88671875" customWidth="1"/>
    <col min="8458" max="8458" width="11.33203125" customWidth="1"/>
    <col min="8705" max="8705" width="21.44140625" customWidth="1"/>
    <col min="8706" max="8709" width="8.5546875" customWidth="1"/>
    <col min="8713" max="8713" width="8.88671875" customWidth="1"/>
    <col min="8714" max="8714" width="11.33203125" customWidth="1"/>
    <col min="8961" max="8961" width="21.44140625" customWidth="1"/>
    <col min="8962" max="8965" width="8.5546875" customWidth="1"/>
    <col min="8969" max="8969" width="8.88671875" customWidth="1"/>
    <col min="8970" max="8970" width="11.33203125" customWidth="1"/>
    <col min="9217" max="9217" width="21.44140625" customWidth="1"/>
    <col min="9218" max="9221" width="8.5546875" customWidth="1"/>
    <col min="9225" max="9225" width="8.88671875" customWidth="1"/>
    <col min="9226" max="9226" width="11.33203125" customWidth="1"/>
    <col min="9473" max="9473" width="21.44140625" customWidth="1"/>
    <col min="9474" max="9477" width="8.5546875" customWidth="1"/>
    <col min="9481" max="9481" width="8.88671875" customWidth="1"/>
    <col min="9482" max="9482" width="11.33203125" customWidth="1"/>
    <col min="9729" max="9729" width="21.44140625" customWidth="1"/>
    <col min="9730" max="9733" width="8.5546875" customWidth="1"/>
    <col min="9737" max="9737" width="8.88671875" customWidth="1"/>
    <col min="9738" max="9738" width="11.33203125" customWidth="1"/>
    <col min="9985" max="9985" width="21.44140625" customWidth="1"/>
    <col min="9986" max="9989" width="8.5546875" customWidth="1"/>
    <col min="9993" max="9993" width="8.88671875" customWidth="1"/>
    <col min="9994" max="9994" width="11.33203125" customWidth="1"/>
    <col min="10241" max="10241" width="21.44140625" customWidth="1"/>
    <col min="10242" max="10245" width="8.5546875" customWidth="1"/>
    <col min="10249" max="10249" width="8.88671875" customWidth="1"/>
    <col min="10250" max="10250" width="11.33203125" customWidth="1"/>
    <col min="10497" max="10497" width="21.44140625" customWidth="1"/>
    <col min="10498" max="10501" width="8.5546875" customWidth="1"/>
    <col min="10505" max="10505" width="8.88671875" customWidth="1"/>
    <col min="10506" max="10506" width="11.33203125" customWidth="1"/>
    <col min="10753" max="10753" width="21.44140625" customWidth="1"/>
    <col min="10754" max="10757" width="8.5546875" customWidth="1"/>
    <col min="10761" max="10761" width="8.88671875" customWidth="1"/>
    <col min="10762" max="10762" width="11.33203125" customWidth="1"/>
    <col min="11009" max="11009" width="21.44140625" customWidth="1"/>
    <col min="11010" max="11013" width="8.5546875" customWidth="1"/>
    <col min="11017" max="11017" width="8.88671875" customWidth="1"/>
    <col min="11018" max="11018" width="11.33203125" customWidth="1"/>
    <col min="11265" max="11265" width="21.44140625" customWidth="1"/>
    <col min="11266" max="11269" width="8.5546875" customWidth="1"/>
    <col min="11273" max="11273" width="8.88671875" customWidth="1"/>
    <col min="11274" max="11274" width="11.33203125" customWidth="1"/>
    <col min="11521" max="11521" width="21.44140625" customWidth="1"/>
    <col min="11522" max="11525" width="8.5546875" customWidth="1"/>
    <col min="11529" max="11529" width="8.88671875" customWidth="1"/>
    <col min="11530" max="11530" width="11.33203125" customWidth="1"/>
    <col min="11777" max="11777" width="21.44140625" customWidth="1"/>
    <col min="11778" max="11781" width="8.5546875" customWidth="1"/>
    <col min="11785" max="11785" width="8.88671875" customWidth="1"/>
    <col min="11786" max="11786" width="11.33203125" customWidth="1"/>
    <col min="12033" max="12033" width="21.44140625" customWidth="1"/>
    <col min="12034" max="12037" width="8.5546875" customWidth="1"/>
    <col min="12041" max="12041" width="8.88671875" customWidth="1"/>
    <col min="12042" max="12042" width="11.33203125" customWidth="1"/>
    <col min="12289" max="12289" width="21.44140625" customWidth="1"/>
    <col min="12290" max="12293" width="8.5546875" customWidth="1"/>
    <col min="12297" max="12297" width="8.88671875" customWidth="1"/>
    <col min="12298" max="12298" width="11.33203125" customWidth="1"/>
    <col min="12545" max="12545" width="21.44140625" customWidth="1"/>
    <col min="12546" max="12549" width="8.5546875" customWidth="1"/>
    <col min="12553" max="12553" width="8.88671875" customWidth="1"/>
    <col min="12554" max="12554" width="11.33203125" customWidth="1"/>
    <col min="12801" max="12801" width="21.44140625" customWidth="1"/>
    <col min="12802" max="12805" width="8.5546875" customWidth="1"/>
    <col min="12809" max="12809" width="8.88671875" customWidth="1"/>
    <col min="12810" max="12810" width="11.33203125" customWidth="1"/>
    <col min="13057" max="13057" width="21.44140625" customWidth="1"/>
    <col min="13058" max="13061" width="8.5546875" customWidth="1"/>
    <col min="13065" max="13065" width="8.88671875" customWidth="1"/>
    <col min="13066" max="13066" width="11.33203125" customWidth="1"/>
    <col min="13313" max="13313" width="21.44140625" customWidth="1"/>
    <col min="13314" max="13317" width="8.5546875" customWidth="1"/>
    <col min="13321" max="13321" width="8.88671875" customWidth="1"/>
    <col min="13322" max="13322" width="11.33203125" customWidth="1"/>
    <col min="13569" max="13569" width="21.44140625" customWidth="1"/>
    <col min="13570" max="13573" width="8.5546875" customWidth="1"/>
    <col min="13577" max="13577" width="8.88671875" customWidth="1"/>
    <col min="13578" max="13578" width="11.33203125" customWidth="1"/>
    <col min="13825" max="13825" width="21.44140625" customWidth="1"/>
    <col min="13826" max="13829" width="8.5546875" customWidth="1"/>
    <col min="13833" max="13833" width="8.88671875" customWidth="1"/>
    <col min="13834" max="13834" width="11.33203125" customWidth="1"/>
    <col min="14081" max="14081" width="21.44140625" customWidth="1"/>
    <col min="14082" max="14085" width="8.5546875" customWidth="1"/>
    <col min="14089" max="14089" width="8.88671875" customWidth="1"/>
    <col min="14090" max="14090" width="11.33203125" customWidth="1"/>
    <col min="14337" max="14337" width="21.44140625" customWidth="1"/>
    <col min="14338" max="14341" width="8.5546875" customWidth="1"/>
    <col min="14345" max="14345" width="8.88671875" customWidth="1"/>
    <col min="14346" max="14346" width="11.33203125" customWidth="1"/>
    <col min="14593" max="14593" width="21.44140625" customWidth="1"/>
    <col min="14594" max="14597" width="8.5546875" customWidth="1"/>
    <col min="14601" max="14601" width="8.88671875" customWidth="1"/>
    <col min="14602" max="14602" width="11.33203125" customWidth="1"/>
    <col min="14849" max="14849" width="21.44140625" customWidth="1"/>
    <col min="14850" max="14853" width="8.5546875" customWidth="1"/>
    <col min="14857" max="14857" width="8.88671875" customWidth="1"/>
    <col min="14858" max="14858" width="11.33203125" customWidth="1"/>
    <col min="15105" max="15105" width="21.44140625" customWidth="1"/>
    <col min="15106" max="15109" width="8.5546875" customWidth="1"/>
    <col min="15113" max="15113" width="8.88671875" customWidth="1"/>
    <col min="15114" max="15114" width="11.33203125" customWidth="1"/>
    <col min="15361" max="15361" width="21.44140625" customWidth="1"/>
    <col min="15362" max="15365" width="8.5546875" customWidth="1"/>
    <col min="15369" max="15369" width="8.88671875" customWidth="1"/>
    <col min="15370" max="15370" width="11.33203125" customWidth="1"/>
    <col min="15617" max="15617" width="21.44140625" customWidth="1"/>
    <col min="15618" max="15621" width="8.5546875" customWidth="1"/>
    <col min="15625" max="15625" width="8.88671875" customWidth="1"/>
    <col min="15626" max="15626" width="11.33203125" customWidth="1"/>
    <col min="15873" max="15873" width="21.44140625" customWidth="1"/>
    <col min="15874" max="15877" width="8.5546875" customWidth="1"/>
    <col min="15881" max="15881" width="8.88671875" customWidth="1"/>
    <col min="15882" max="15882" width="11.33203125" customWidth="1"/>
    <col min="16129" max="16129" width="21.44140625" customWidth="1"/>
    <col min="16130" max="16133" width="8.5546875" customWidth="1"/>
    <col min="16137" max="16137" width="8.88671875" customWidth="1"/>
    <col min="16138" max="16138" width="11.33203125" customWidth="1"/>
  </cols>
  <sheetData>
    <row r="2" spans="1:9" ht="15.75">
      <c r="A2" s="1" t="s">
        <v>79</v>
      </c>
    </row>
    <row r="3" spans="1:9" ht="13.5" customHeight="1"/>
    <row r="4" spans="1:9" ht="13.5" customHeight="1">
      <c r="A4" s="3" t="s">
        <v>1</v>
      </c>
    </row>
    <row r="5" spans="1:9" ht="13.5" customHeight="1">
      <c r="A5" s="3"/>
    </row>
    <row r="6" spans="1:9" ht="13.5" customHeight="1">
      <c r="A6" s="4"/>
      <c r="B6" s="199" t="s">
        <v>5</v>
      </c>
      <c r="C6" s="197"/>
      <c r="D6" s="197" t="s">
        <v>6</v>
      </c>
      <c r="E6" s="197"/>
      <c r="F6" s="197" t="s">
        <v>7</v>
      </c>
      <c r="G6" s="197"/>
      <c r="H6" s="200" t="s">
        <v>8</v>
      </c>
      <c r="I6" s="200"/>
    </row>
    <row r="7" spans="1:9" ht="13.5" customHeight="1">
      <c r="A7" s="5"/>
      <c r="B7" s="99" t="s">
        <v>9</v>
      </c>
      <c r="C7" s="98" t="s">
        <v>10</v>
      </c>
      <c r="D7" s="97" t="s">
        <v>9</v>
      </c>
      <c r="E7" s="98" t="s">
        <v>10</v>
      </c>
      <c r="F7" s="97" t="s">
        <v>9</v>
      </c>
      <c r="G7" s="98" t="s">
        <v>10</v>
      </c>
      <c r="H7" s="97" t="s">
        <v>9</v>
      </c>
      <c r="I7" s="98" t="s">
        <v>10</v>
      </c>
    </row>
    <row r="8" spans="1:9" ht="13.5" customHeight="1">
      <c r="A8" s="9" t="s">
        <v>11</v>
      </c>
      <c r="B8" s="10">
        <v>24</v>
      </c>
      <c r="C8" s="11">
        <f>B8/B$13</f>
        <v>0.52173913043478259</v>
      </c>
      <c r="D8" s="10">
        <v>41</v>
      </c>
      <c r="E8" s="11">
        <f>D8/D$13</f>
        <v>0.80392156862745101</v>
      </c>
      <c r="F8" s="10">
        <v>37</v>
      </c>
      <c r="G8" s="11">
        <f>F8/F$13</f>
        <v>0.6271186440677966</v>
      </c>
      <c r="H8" s="10">
        <v>42</v>
      </c>
      <c r="I8" s="11">
        <f>H8/H$13</f>
        <v>0.62686567164179108</v>
      </c>
    </row>
    <row r="9" spans="1:9" ht="13.5" customHeight="1">
      <c r="A9" s="12" t="s">
        <v>12</v>
      </c>
      <c r="B9" s="10">
        <v>20</v>
      </c>
      <c r="C9" s="11">
        <f>B9/B$13</f>
        <v>0.43478260869565216</v>
      </c>
      <c r="D9" s="10">
        <v>10</v>
      </c>
      <c r="E9" s="11">
        <f>D9/D$13</f>
        <v>0.19607843137254902</v>
      </c>
      <c r="F9" s="10">
        <v>18</v>
      </c>
      <c r="G9" s="11">
        <f>F9/F$13</f>
        <v>0.30508474576271188</v>
      </c>
      <c r="H9" s="10">
        <v>17</v>
      </c>
      <c r="I9" s="11">
        <f>H9/H$13</f>
        <v>0.2537313432835821</v>
      </c>
    </row>
    <row r="10" spans="1:9" ht="13.5" customHeight="1">
      <c r="A10" s="12" t="s">
        <v>13</v>
      </c>
      <c r="B10" s="10">
        <v>0</v>
      </c>
      <c r="C10" s="11">
        <f>B10/B$13</f>
        <v>0</v>
      </c>
      <c r="D10" s="10">
        <v>0</v>
      </c>
      <c r="E10" s="11">
        <f>D10/D$13</f>
        <v>0</v>
      </c>
      <c r="F10" s="10">
        <v>0</v>
      </c>
      <c r="G10" s="11">
        <f>F10/F$13</f>
        <v>0</v>
      </c>
      <c r="H10" s="10">
        <v>1</v>
      </c>
      <c r="I10" s="11">
        <f>H10/H$13</f>
        <v>1.4925373134328358E-2</v>
      </c>
    </row>
    <row r="11" spans="1:9" ht="13.5" customHeight="1">
      <c r="A11" s="12" t="s">
        <v>14</v>
      </c>
      <c r="B11" s="10">
        <v>2</v>
      </c>
      <c r="C11" s="11">
        <f>B11/B$13</f>
        <v>4.3478260869565216E-2</v>
      </c>
      <c r="D11" s="10">
        <v>0</v>
      </c>
      <c r="E11" s="11">
        <f>D11/D$13</f>
        <v>0</v>
      </c>
      <c r="F11" s="10">
        <v>4</v>
      </c>
      <c r="G11" s="11">
        <f>F11/F$13</f>
        <v>6.7796610169491525E-2</v>
      </c>
      <c r="H11" s="10">
        <v>7</v>
      </c>
      <c r="I11" s="11">
        <f>H11/H$13</f>
        <v>0.1044776119402985</v>
      </c>
    </row>
    <row r="12" spans="1:9" ht="13.5" customHeight="1" thickBot="1">
      <c r="A12" s="12" t="s">
        <v>15</v>
      </c>
      <c r="B12" s="10">
        <v>0</v>
      </c>
      <c r="C12" s="11">
        <f>B12/B$13</f>
        <v>0</v>
      </c>
      <c r="D12" s="10">
        <v>0</v>
      </c>
      <c r="E12" s="11">
        <f>D12/D$13</f>
        <v>0</v>
      </c>
      <c r="F12" s="10">
        <v>0</v>
      </c>
      <c r="G12" s="11">
        <f>F12/F$13</f>
        <v>0</v>
      </c>
      <c r="H12" s="10">
        <v>0</v>
      </c>
      <c r="I12" s="11">
        <f>H12/H$13</f>
        <v>0</v>
      </c>
    </row>
    <row r="13" spans="1:9" ht="13.5" customHeight="1" thickTop="1" thickBot="1">
      <c r="A13" s="13" t="s">
        <v>16</v>
      </c>
      <c r="B13" s="14">
        <f>SUM(B8:B12)</f>
        <v>46</v>
      </c>
      <c r="C13" s="16"/>
      <c r="D13" s="14">
        <f>SUM(D8:D12)</f>
        <v>51</v>
      </c>
      <c r="E13" s="16"/>
      <c r="F13" s="14">
        <f>SUM(F8:F12)</f>
        <v>59</v>
      </c>
      <c r="G13" s="16"/>
      <c r="H13" s="14">
        <f>SUM(H8:H12)</f>
        <v>67</v>
      </c>
      <c r="I13" s="16"/>
    </row>
    <row r="14" spans="1:9" ht="13.5" customHeight="1" thickTop="1">
      <c r="A14" s="3"/>
    </row>
    <row r="15" spans="1:9" ht="13.5" customHeight="1">
      <c r="A15" s="23" t="s">
        <v>18</v>
      </c>
    </row>
    <row r="16" spans="1:9" ht="13.5" customHeight="1">
      <c r="A16" s="23"/>
    </row>
    <row r="17" spans="1:14" ht="13.5" customHeight="1"/>
    <row r="18" spans="1:14" ht="13.5" customHeight="1">
      <c r="A18" s="3" t="s">
        <v>20</v>
      </c>
      <c r="N18" s="105"/>
    </row>
    <row r="19" spans="1:14" ht="13.5" customHeight="1"/>
    <row r="20" spans="1:14" ht="13.5" customHeight="1">
      <c r="B20" s="196" t="s">
        <v>5</v>
      </c>
      <c r="C20" s="196"/>
      <c r="D20" s="205" t="s">
        <v>6</v>
      </c>
      <c r="E20" s="202"/>
      <c r="F20" s="205" t="s">
        <v>7</v>
      </c>
      <c r="G20" s="202"/>
      <c r="H20" s="205" t="s">
        <v>8</v>
      </c>
      <c r="I20" s="202"/>
    </row>
    <row r="21" spans="1:14" ht="13.5" customHeight="1">
      <c r="B21" s="96" t="s">
        <v>21</v>
      </c>
      <c r="C21" s="96" t="s">
        <v>10</v>
      </c>
      <c r="D21" s="96" t="s">
        <v>21</v>
      </c>
      <c r="E21" s="96" t="s">
        <v>10</v>
      </c>
      <c r="F21" s="96" t="s">
        <v>21</v>
      </c>
      <c r="G21" s="96" t="s">
        <v>10</v>
      </c>
      <c r="H21" s="96" t="s">
        <v>21</v>
      </c>
      <c r="I21" s="96" t="s">
        <v>10</v>
      </c>
    </row>
    <row r="22" spans="1:14" ht="13.5" customHeight="1">
      <c r="A22" s="28" t="s">
        <v>22</v>
      </c>
      <c r="B22" s="29">
        <v>20</v>
      </c>
      <c r="C22" s="25">
        <f>B22/B$24</f>
        <v>0.48780487804878048</v>
      </c>
      <c r="D22" s="29">
        <v>23</v>
      </c>
      <c r="E22" s="25">
        <f>D22/D$24</f>
        <v>0.54761904761904767</v>
      </c>
      <c r="F22" s="29">
        <v>29</v>
      </c>
      <c r="G22" s="25">
        <f>F22/F$24</f>
        <v>0.70731707317073167</v>
      </c>
      <c r="H22" s="29">
        <v>32</v>
      </c>
      <c r="I22" s="25">
        <f>H22/H$24</f>
        <v>0.71111111111111114</v>
      </c>
    </row>
    <row r="23" spans="1:14" ht="13.5" customHeight="1" thickBot="1">
      <c r="A23" s="30" t="s">
        <v>23</v>
      </c>
      <c r="B23" s="29">
        <v>21</v>
      </c>
      <c r="C23" s="25">
        <f>B23/B$24</f>
        <v>0.51219512195121952</v>
      </c>
      <c r="D23" s="29">
        <v>19</v>
      </c>
      <c r="E23" s="25">
        <f>D23/D$24</f>
        <v>0.45238095238095238</v>
      </c>
      <c r="F23" s="29">
        <v>12</v>
      </c>
      <c r="G23" s="25">
        <f>F23/F$24</f>
        <v>0.29268292682926828</v>
      </c>
      <c r="H23" s="29">
        <v>13</v>
      </c>
      <c r="I23" s="25">
        <f>H23/H$24</f>
        <v>0.28888888888888886</v>
      </c>
    </row>
    <row r="24" spans="1:14" ht="13.5" customHeight="1" thickTop="1" thickBot="1">
      <c r="A24" s="31" t="s">
        <v>16</v>
      </c>
      <c r="B24" s="32">
        <f>SUM(B22:B23)</f>
        <v>41</v>
      </c>
      <c r="C24" s="79"/>
      <c r="D24" s="32">
        <f>SUM(D22:D23)</f>
        <v>42</v>
      </c>
      <c r="E24" s="79"/>
      <c r="F24" s="32">
        <f>SUM(F22:F23)</f>
        <v>41</v>
      </c>
      <c r="G24" s="79"/>
      <c r="H24" s="32">
        <f>SUM(H22:H23)</f>
        <v>45</v>
      </c>
      <c r="I24" s="79"/>
    </row>
    <row r="25" spans="1:14" ht="13.5" customHeight="1" thickTop="1">
      <c r="A25" s="34"/>
    </row>
    <row r="26" spans="1:14" ht="13.5" customHeight="1"/>
    <row r="27" spans="1:14" ht="13.5" customHeight="1">
      <c r="A27" s="3" t="s">
        <v>24</v>
      </c>
    </row>
    <row r="28" spans="1:14" ht="13.5" customHeight="1">
      <c r="A28" s="3"/>
    </row>
    <row r="29" spans="1:14" ht="13.5" customHeight="1">
      <c r="A29" s="36"/>
      <c r="B29" s="196" t="s">
        <v>5</v>
      </c>
      <c r="C29" s="196"/>
      <c r="D29" s="205" t="s">
        <v>6</v>
      </c>
      <c r="E29" s="202"/>
      <c r="F29" s="205" t="s">
        <v>7</v>
      </c>
      <c r="G29" s="202"/>
      <c r="H29" s="205" t="s">
        <v>8</v>
      </c>
      <c r="I29" s="202"/>
    </row>
    <row r="30" spans="1:14" ht="13.5" customHeight="1">
      <c r="A30" s="36"/>
      <c r="B30" s="96" t="s">
        <v>21</v>
      </c>
      <c r="C30" s="96" t="s">
        <v>10</v>
      </c>
      <c r="D30" s="96" t="s">
        <v>21</v>
      </c>
      <c r="E30" s="96" t="s">
        <v>10</v>
      </c>
      <c r="F30" s="96" t="s">
        <v>21</v>
      </c>
      <c r="G30" s="96" t="s">
        <v>10</v>
      </c>
      <c r="H30" s="96" t="s">
        <v>21</v>
      </c>
      <c r="I30" s="96" t="s">
        <v>10</v>
      </c>
    </row>
    <row r="31" spans="1:14" ht="39" customHeight="1">
      <c r="A31" s="37" t="s">
        <v>25</v>
      </c>
      <c r="B31" s="29">
        <v>17</v>
      </c>
      <c r="C31" s="38">
        <f t="shared" ref="C31:E41" si="0">B31/B$42</f>
        <v>0.41463414634146339</v>
      </c>
      <c r="D31" s="29">
        <v>14</v>
      </c>
      <c r="E31" s="38">
        <f t="shared" si="0"/>
        <v>0.33333333333333331</v>
      </c>
      <c r="F31" s="29">
        <v>9</v>
      </c>
      <c r="G31" s="38">
        <f t="shared" ref="G31:G41" si="1">F31/F$42</f>
        <v>0.21951219512195122</v>
      </c>
      <c r="H31" s="29">
        <v>8</v>
      </c>
      <c r="I31" s="38">
        <f t="shared" ref="I31:I41" si="2">H31/H$42</f>
        <v>0.17777777777777778</v>
      </c>
    </row>
    <row r="32" spans="1:14" ht="13.5" customHeight="1">
      <c r="A32" s="39" t="s">
        <v>26</v>
      </c>
      <c r="B32" s="40">
        <v>12</v>
      </c>
      <c r="C32" s="41">
        <f t="shared" si="0"/>
        <v>0.29268292682926828</v>
      </c>
      <c r="D32" s="40">
        <v>9</v>
      </c>
      <c r="E32" s="41">
        <f t="shared" si="0"/>
        <v>0.21428571428571427</v>
      </c>
      <c r="F32" s="40">
        <v>5</v>
      </c>
      <c r="G32" s="41">
        <f t="shared" si="1"/>
        <v>0.12195121951219512</v>
      </c>
      <c r="H32" s="40">
        <v>5</v>
      </c>
      <c r="I32" s="41">
        <f t="shared" si="2"/>
        <v>0.1111111111111111</v>
      </c>
    </row>
    <row r="33" spans="1:12" ht="13.5" customHeight="1">
      <c r="A33" s="36" t="s">
        <v>27</v>
      </c>
      <c r="B33" s="43">
        <v>2</v>
      </c>
      <c r="C33" s="38">
        <f t="shared" si="0"/>
        <v>4.878048780487805E-2</v>
      </c>
      <c r="D33" s="43">
        <v>4</v>
      </c>
      <c r="E33" s="38">
        <f t="shared" si="0"/>
        <v>9.5238095238095233E-2</v>
      </c>
      <c r="F33" s="43">
        <v>2</v>
      </c>
      <c r="G33" s="38">
        <f t="shared" si="1"/>
        <v>4.878048780487805E-2</v>
      </c>
      <c r="H33" s="43">
        <v>2</v>
      </c>
      <c r="I33" s="38">
        <f t="shared" si="2"/>
        <v>4.4444444444444446E-2</v>
      </c>
    </row>
    <row r="34" spans="1:12" ht="13.5" customHeight="1">
      <c r="A34" s="36" t="s">
        <v>28</v>
      </c>
      <c r="B34" s="43">
        <v>0</v>
      </c>
      <c r="C34" s="38">
        <f t="shared" si="0"/>
        <v>0</v>
      </c>
      <c r="D34" s="43">
        <v>0</v>
      </c>
      <c r="E34" s="38">
        <f t="shared" si="0"/>
        <v>0</v>
      </c>
      <c r="F34" s="43">
        <v>0</v>
      </c>
      <c r="G34" s="38">
        <f t="shared" si="1"/>
        <v>0</v>
      </c>
      <c r="H34" s="43">
        <v>0</v>
      </c>
      <c r="I34" s="38">
        <f t="shared" si="2"/>
        <v>0</v>
      </c>
    </row>
    <row r="35" spans="1:12" ht="13.5" customHeight="1">
      <c r="A35" s="36" t="s">
        <v>29</v>
      </c>
      <c r="B35" s="43">
        <v>2</v>
      </c>
      <c r="C35" s="38">
        <f t="shared" si="0"/>
        <v>4.878048780487805E-2</v>
      </c>
      <c r="D35" s="43">
        <v>1</v>
      </c>
      <c r="E35" s="38">
        <f t="shared" si="0"/>
        <v>2.3809523809523808E-2</v>
      </c>
      <c r="F35" s="43">
        <v>0</v>
      </c>
      <c r="G35" s="38">
        <f t="shared" si="1"/>
        <v>0</v>
      </c>
      <c r="H35" s="43">
        <v>2</v>
      </c>
      <c r="I35" s="38">
        <f t="shared" si="2"/>
        <v>4.4444444444444446E-2</v>
      </c>
    </row>
    <row r="36" spans="1:12" ht="13.5" customHeight="1" thickBot="1">
      <c r="A36" s="36" t="s">
        <v>30</v>
      </c>
      <c r="B36" s="43">
        <v>0</v>
      </c>
      <c r="C36" s="38">
        <f t="shared" si="0"/>
        <v>0</v>
      </c>
      <c r="D36" s="43">
        <v>0</v>
      </c>
      <c r="E36" s="38">
        <f t="shared" si="0"/>
        <v>0</v>
      </c>
      <c r="F36" s="43">
        <v>1</v>
      </c>
      <c r="G36" s="38">
        <f t="shared" si="1"/>
        <v>2.4390243902439025E-2</v>
      </c>
      <c r="H36" s="43">
        <v>1</v>
      </c>
      <c r="I36" s="38">
        <f t="shared" si="2"/>
        <v>2.2222222222222223E-2</v>
      </c>
    </row>
    <row r="37" spans="1:12" ht="13.5" customHeight="1" thickTop="1" thickBot="1">
      <c r="A37" s="44" t="s">
        <v>31</v>
      </c>
      <c r="B37" s="32">
        <f>SUM(B31:B36)-B32</f>
        <v>21</v>
      </c>
      <c r="C37" s="45">
        <f t="shared" si="0"/>
        <v>0.51219512195121952</v>
      </c>
      <c r="D37" s="32">
        <f>SUM(D31:D36)-D32</f>
        <v>19</v>
      </c>
      <c r="E37" s="45">
        <f t="shared" si="0"/>
        <v>0.45238095238095238</v>
      </c>
      <c r="F37" s="32">
        <f>SUM(F31:F36)-F32</f>
        <v>12</v>
      </c>
      <c r="G37" s="45">
        <f t="shared" si="1"/>
        <v>0.29268292682926828</v>
      </c>
      <c r="H37" s="32">
        <f>SUM(H31:H36)-H32</f>
        <v>13</v>
      </c>
      <c r="I37" s="45">
        <f t="shared" si="2"/>
        <v>0.28888888888888886</v>
      </c>
    </row>
    <row r="38" spans="1:12" ht="13.5" customHeight="1" thickTop="1">
      <c r="A38" s="46" t="s">
        <v>32</v>
      </c>
      <c r="B38" s="43">
        <v>18</v>
      </c>
      <c r="C38" s="38">
        <f t="shared" si="0"/>
        <v>0.43902439024390244</v>
      </c>
      <c r="D38" s="43">
        <v>15</v>
      </c>
      <c r="E38" s="38">
        <f t="shared" si="0"/>
        <v>0.35714285714285715</v>
      </c>
      <c r="F38" s="43">
        <v>26</v>
      </c>
      <c r="G38" s="38">
        <f t="shared" si="1"/>
        <v>0.63414634146341464</v>
      </c>
      <c r="H38" s="43">
        <v>30</v>
      </c>
      <c r="I38" s="38">
        <f t="shared" si="2"/>
        <v>0.66666666666666663</v>
      </c>
    </row>
    <row r="39" spans="1:12" ht="13.5" customHeight="1">
      <c r="A39" s="46" t="s">
        <v>33</v>
      </c>
      <c r="B39" s="43">
        <v>2</v>
      </c>
      <c r="C39" s="38">
        <f t="shared" si="0"/>
        <v>4.878048780487805E-2</v>
      </c>
      <c r="D39" s="43">
        <v>8</v>
      </c>
      <c r="E39" s="38">
        <f t="shared" si="0"/>
        <v>0.19047619047619047</v>
      </c>
      <c r="F39" s="43">
        <v>3</v>
      </c>
      <c r="G39" s="38">
        <f t="shared" si="1"/>
        <v>7.3170731707317069E-2</v>
      </c>
      <c r="H39" s="43">
        <v>2</v>
      </c>
      <c r="I39" s="38">
        <f t="shared" si="2"/>
        <v>4.4444444444444446E-2</v>
      </c>
    </row>
    <row r="40" spans="1:12" ht="13.5" customHeight="1" thickBot="1">
      <c r="A40" s="46" t="s">
        <v>34</v>
      </c>
      <c r="B40" s="43">
        <v>0</v>
      </c>
      <c r="C40" s="38">
        <f t="shared" si="0"/>
        <v>0</v>
      </c>
      <c r="D40" s="43">
        <v>0</v>
      </c>
      <c r="E40" s="38">
        <f t="shared" si="0"/>
        <v>0</v>
      </c>
      <c r="F40" s="43">
        <v>0</v>
      </c>
      <c r="G40" s="38">
        <f t="shared" si="1"/>
        <v>0</v>
      </c>
      <c r="H40" s="43">
        <v>0</v>
      </c>
      <c r="I40" s="38">
        <f t="shared" si="2"/>
        <v>0</v>
      </c>
    </row>
    <row r="41" spans="1:12" ht="13.5" customHeight="1" thickTop="1" thickBot="1">
      <c r="A41" s="44" t="s">
        <v>22</v>
      </c>
      <c r="B41" s="32">
        <f>SUM(B38:B40)</f>
        <v>20</v>
      </c>
      <c r="C41" s="45">
        <f t="shared" si="0"/>
        <v>0.48780487804878048</v>
      </c>
      <c r="D41" s="32">
        <f>SUM(D38:D40)</f>
        <v>23</v>
      </c>
      <c r="E41" s="45">
        <f t="shared" si="0"/>
        <v>0.54761904761904767</v>
      </c>
      <c r="F41" s="32">
        <f>SUM(F38:F40)</f>
        <v>29</v>
      </c>
      <c r="G41" s="45">
        <f t="shared" si="1"/>
        <v>0.70731707317073167</v>
      </c>
      <c r="H41" s="32">
        <f>SUM(H38:H40)</f>
        <v>32</v>
      </c>
      <c r="I41" s="45">
        <f t="shared" si="2"/>
        <v>0.71111111111111114</v>
      </c>
    </row>
    <row r="42" spans="1:12" ht="13.5" customHeight="1" thickTop="1" thickBot="1">
      <c r="A42" s="48" t="s">
        <v>35</v>
      </c>
      <c r="B42" s="32">
        <f>B37+B41</f>
        <v>41</v>
      </c>
      <c r="C42" s="33"/>
      <c r="D42" s="32">
        <f>D37+D41</f>
        <v>42</v>
      </c>
      <c r="E42" s="33"/>
      <c r="F42" s="32">
        <f>F37+F41</f>
        <v>41</v>
      </c>
      <c r="G42" s="33"/>
      <c r="H42" s="32">
        <f>H37+H41</f>
        <v>45</v>
      </c>
      <c r="I42" s="33"/>
    </row>
    <row r="43" spans="1:12" ht="13.5" customHeight="1" thickTop="1">
      <c r="A43"/>
    </row>
    <row r="44" spans="1:12" ht="13.5" customHeight="1"/>
    <row r="45" spans="1:12" ht="13.5" customHeight="1"/>
    <row r="46" spans="1:12" ht="13.5" customHeight="1">
      <c r="A46" s="3" t="s">
        <v>70</v>
      </c>
    </row>
    <row r="47" spans="1:12" ht="13.5" customHeight="1"/>
    <row r="48" spans="1:12" ht="13.5" customHeight="1">
      <c r="B48" s="196" t="s">
        <v>5</v>
      </c>
      <c r="C48" s="196"/>
      <c r="D48" s="205" t="s">
        <v>6</v>
      </c>
      <c r="E48" s="202"/>
      <c r="F48" s="205" t="s">
        <v>7</v>
      </c>
      <c r="G48" s="202"/>
      <c r="H48" s="205" t="s">
        <v>8</v>
      </c>
      <c r="I48" s="202"/>
      <c r="J48" s="49"/>
      <c r="K48" s="106"/>
      <c r="L48" s="106"/>
    </row>
    <row r="49" spans="1:12" ht="13.5" customHeight="1">
      <c r="B49" s="96" t="s">
        <v>21</v>
      </c>
      <c r="C49" s="96" t="s">
        <v>10</v>
      </c>
      <c r="D49" s="96" t="s">
        <v>21</v>
      </c>
      <c r="E49" s="96" t="s">
        <v>10</v>
      </c>
      <c r="F49" s="96" t="s">
        <v>21</v>
      </c>
      <c r="G49" s="96" t="s">
        <v>10</v>
      </c>
      <c r="H49" s="96" t="s">
        <v>21</v>
      </c>
      <c r="I49" s="96" t="s">
        <v>10</v>
      </c>
      <c r="J49" s="49"/>
      <c r="K49" s="106"/>
      <c r="L49" s="106"/>
    </row>
    <row r="50" spans="1:12" ht="13.5" customHeight="1">
      <c r="A50" s="28" t="s">
        <v>41</v>
      </c>
      <c r="B50" s="29">
        <v>4</v>
      </c>
      <c r="C50" s="25">
        <f t="shared" ref="C50:E61" si="3">B50/B$62</f>
        <v>0.19047619047619047</v>
      </c>
      <c r="D50" s="29">
        <v>6</v>
      </c>
      <c r="E50" s="25">
        <f t="shared" si="3"/>
        <v>0.31578947368421051</v>
      </c>
      <c r="F50" s="29">
        <v>3</v>
      </c>
      <c r="G50" s="25">
        <f t="shared" ref="G50:G61" si="4">F50/F$62</f>
        <v>0.25</v>
      </c>
      <c r="H50" s="29">
        <v>4</v>
      </c>
      <c r="I50" s="25">
        <f t="shared" ref="I50:I61" si="5">H50/H$62</f>
        <v>0.30769230769230771</v>
      </c>
      <c r="J50" s="49"/>
      <c r="K50" s="106"/>
      <c r="L50" s="106"/>
    </row>
    <row r="51" spans="1:12" ht="13.5" customHeight="1">
      <c r="A51" s="30" t="s">
        <v>42</v>
      </c>
      <c r="B51" s="29">
        <v>1</v>
      </c>
      <c r="C51" s="25">
        <f t="shared" si="3"/>
        <v>4.7619047619047616E-2</v>
      </c>
      <c r="D51" s="29">
        <v>0</v>
      </c>
      <c r="E51" s="25">
        <f t="shared" si="3"/>
        <v>0</v>
      </c>
      <c r="F51" s="29">
        <v>1</v>
      </c>
      <c r="G51" s="25">
        <f t="shared" si="4"/>
        <v>8.3333333333333329E-2</v>
      </c>
      <c r="H51" s="29">
        <v>0</v>
      </c>
      <c r="I51" s="25">
        <f t="shared" si="5"/>
        <v>0</v>
      </c>
      <c r="J51" s="49"/>
      <c r="K51" s="106"/>
      <c r="L51" s="106"/>
    </row>
    <row r="52" spans="1:12" ht="26.25" customHeight="1">
      <c r="A52" s="55" t="s">
        <v>76</v>
      </c>
      <c r="B52" s="29">
        <v>3</v>
      </c>
      <c r="C52" s="70">
        <f t="shared" si="3"/>
        <v>0.14285714285714285</v>
      </c>
      <c r="D52" s="29">
        <v>3</v>
      </c>
      <c r="E52" s="70">
        <f t="shared" si="3"/>
        <v>0.15789473684210525</v>
      </c>
      <c r="F52" s="29">
        <v>2</v>
      </c>
      <c r="G52" s="70">
        <f t="shared" si="4"/>
        <v>0.16666666666666666</v>
      </c>
      <c r="H52" s="29">
        <v>1</v>
      </c>
      <c r="I52" s="70">
        <f t="shared" si="5"/>
        <v>7.6923076923076927E-2</v>
      </c>
      <c r="J52" s="49"/>
      <c r="K52" s="106"/>
      <c r="L52" s="106"/>
    </row>
    <row r="53" spans="1:12" ht="13.5" customHeight="1">
      <c r="A53" s="56" t="s">
        <v>43</v>
      </c>
      <c r="B53" s="57">
        <f>SUM(B50:B52)</f>
        <v>8</v>
      </c>
      <c r="C53" s="92">
        <f t="shared" si="3"/>
        <v>0.38095238095238093</v>
      </c>
      <c r="D53" s="57">
        <f>SUM(D50:D52)</f>
        <v>9</v>
      </c>
      <c r="E53" s="92">
        <f t="shared" si="3"/>
        <v>0.47368421052631576</v>
      </c>
      <c r="F53" s="57">
        <f>SUM(F50:F52)</f>
        <v>6</v>
      </c>
      <c r="G53" s="92">
        <f t="shared" si="4"/>
        <v>0.5</v>
      </c>
      <c r="H53" s="57">
        <f>SUM(H50:H52)</f>
        <v>5</v>
      </c>
      <c r="I53" s="92">
        <f t="shared" si="5"/>
        <v>0.38461538461538464</v>
      </c>
      <c r="J53" s="49"/>
      <c r="K53" s="106"/>
      <c r="L53" s="106"/>
    </row>
    <row r="54" spans="1:12" ht="13.5" customHeight="1">
      <c r="A54" s="22" t="s">
        <v>46</v>
      </c>
      <c r="B54" s="29">
        <v>5</v>
      </c>
      <c r="C54" s="25">
        <f t="shared" si="3"/>
        <v>0.23809523809523808</v>
      </c>
      <c r="D54" s="29">
        <v>2</v>
      </c>
      <c r="E54" s="25">
        <f t="shared" si="3"/>
        <v>0.10526315789473684</v>
      </c>
      <c r="F54" s="29">
        <v>0</v>
      </c>
      <c r="G54" s="25">
        <f t="shared" si="4"/>
        <v>0</v>
      </c>
      <c r="H54" s="29">
        <v>1</v>
      </c>
      <c r="I54" s="25">
        <f t="shared" si="5"/>
        <v>7.6923076923076927E-2</v>
      </c>
      <c r="J54" s="49"/>
      <c r="K54" s="106"/>
      <c r="L54" s="106"/>
    </row>
    <row r="55" spans="1:12" ht="13.5" customHeight="1">
      <c r="A55" s="55" t="s">
        <v>47</v>
      </c>
      <c r="B55" s="29">
        <v>1</v>
      </c>
      <c r="C55" s="25">
        <f t="shared" si="3"/>
        <v>4.7619047619047616E-2</v>
      </c>
      <c r="D55" s="29">
        <v>2</v>
      </c>
      <c r="E55" s="25">
        <f t="shared" si="3"/>
        <v>0.10526315789473684</v>
      </c>
      <c r="F55" s="29">
        <v>1</v>
      </c>
      <c r="G55" s="25">
        <f t="shared" si="4"/>
        <v>8.3333333333333329E-2</v>
      </c>
      <c r="H55" s="29">
        <v>0</v>
      </c>
      <c r="I55" s="25">
        <f t="shared" si="5"/>
        <v>0</v>
      </c>
      <c r="J55" s="49"/>
      <c r="K55" s="106"/>
      <c r="L55" s="106"/>
    </row>
    <row r="56" spans="1:12" ht="13.5" customHeight="1">
      <c r="A56" s="22" t="s">
        <v>48</v>
      </c>
      <c r="B56" s="29">
        <v>1</v>
      </c>
      <c r="C56" s="25">
        <f t="shared" si="3"/>
        <v>4.7619047619047616E-2</v>
      </c>
      <c r="D56" s="29">
        <v>0</v>
      </c>
      <c r="E56" s="25">
        <f t="shared" si="3"/>
        <v>0</v>
      </c>
      <c r="F56" s="29">
        <v>1</v>
      </c>
      <c r="G56" s="25">
        <f t="shared" si="4"/>
        <v>8.3333333333333329E-2</v>
      </c>
      <c r="H56" s="29">
        <v>0</v>
      </c>
      <c r="I56" s="25">
        <f t="shared" si="5"/>
        <v>0</v>
      </c>
      <c r="J56" s="49"/>
      <c r="K56" s="106"/>
      <c r="L56" s="106"/>
    </row>
    <row r="57" spans="1:12" ht="27" customHeight="1">
      <c r="A57" s="55" t="s">
        <v>49</v>
      </c>
      <c r="B57" s="29">
        <v>0</v>
      </c>
      <c r="C57" s="25">
        <f t="shared" si="3"/>
        <v>0</v>
      </c>
      <c r="D57" s="29">
        <v>0</v>
      </c>
      <c r="E57" s="25">
        <f t="shared" si="3"/>
        <v>0</v>
      </c>
      <c r="F57" s="29">
        <v>0</v>
      </c>
      <c r="G57" s="25">
        <f t="shared" si="4"/>
        <v>0</v>
      </c>
      <c r="H57" s="18"/>
      <c r="I57" s="19">
        <f t="shared" si="5"/>
        <v>0</v>
      </c>
      <c r="J57" s="49"/>
      <c r="K57" s="106"/>
      <c r="L57" s="106"/>
    </row>
    <row r="58" spans="1:12" ht="13.5" customHeight="1">
      <c r="A58" s="22" t="s">
        <v>50</v>
      </c>
      <c r="B58" s="29">
        <v>3</v>
      </c>
      <c r="C58" s="25">
        <f t="shared" si="3"/>
        <v>0.14285714285714285</v>
      </c>
      <c r="D58" s="29">
        <v>5</v>
      </c>
      <c r="E58" s="25">
        <f t="shared" si="3"/>
        <v>0.26315789473684209</v>
      </c>
      <c r="F58" s="29">
        <v>2</v>
      </c>
      <c r="G58" s="25">
        <f t="shared" si="4"/>
        <v>0.16666666666666666</v>
      </c>
      <c r="H58" s="29">
        <v>4</v>
      </c>
      <c r="I58" s="25">
        <f t="shared" si="5"/>
        <v>0.30769230769230771</v>
      </c>
      <c r="J58" s="49"/>
      <c r="K58" s="106"/>
      <c r="L58" s="106"/>
    </row>
    <row r="59" spans="1:12" ht="13.5" customHeight="1">
      <c r="A59" s="61" t="s">
        <v>51</v>
      </c>
      <c r="B59" s="62">
        <f>SUM(B53:B58)</f>
        <v>18</v>
      </c>
      <c r="C59" s="63">
        <f t="shared" si="3"/>
        <v>0.8571428571428571</v>
      </c>
      <c r="D59" s="62">
        <f>SUM(D53:D58)</f>
        <v>18</v>
      </c>
      <c r="E59" s="63">
        <f t="shared" si="3"/>
        <v>0.94736842105263153</v>
      </c>
      <c r="F59" s="62">
        <f>SUM(F53:F58)</f>
        <v>10</v>
      </c>
      <c r="G59" s="63">
        <f t="shared" si="4"/>
        <v>0.83333333333333337</v>
      </c>
      <c r="H59" s="62">
        <f>SUM(H53:H58)</f>
        <v>10</v>
      </c>
      <c r="I59" s="63">
        <f t="shared" si="5"/>
        <v>0.76923076923076927</v>
      </c>
      <c r="J59" s="49"/>
      <c r="K59" s="106"/>
      <c r="L59" s="106"/>
    </row>
    <row r="60" spans="1:12" ht="13.5" customHeight="1">
      <c r="A60" s="30" t="s">
        <v>52</v>
      </c>
      <c r="B60" s="29">
        <f>B37-(B59+B61)</f>
        <v>3</v>
      </c>
      <c r="C60" s="25">
        <f t="shared" si="3"/>
        <v>0.14285714285714285</v>
      </c>
      <c r="D60" s="29">
        <f>D37-(D59+D61)</f>
        <v>1</v>
      </c>
      <c r="E60" s="25">
        <f t="shared" si="3"/>
        <v>5.2631578947368418E-2</v>
      </c>
      <c r="F60" s="29">
        <f>F37-(F59+F61)</f>
        <v>1</v>
      </c>
      <c r="G60" s="25">
        <f t="shared" si="4"/>
        <v>8.3333333333333329E-2</v>
      </c>
      <c r="H60" s="29">
        <f>H37-(H59+H61)</f>
        <v>3</v>
      </c>
      <c r="I60" s="25">
        <f t="shared" si="5"/>
        <v>0.23076923076923078</v>
      </c>
      <c r="J60" s="49"/>
      <c r="K60" s="106"/>
      <c r="L60" s="106"/>
    </row>
    <row r="61" spans="1:12" ht="13.5" customHeight="1">
      <c r="A61" s="64" t="s">
        <v>53</v>
      </c>
      <c r="B61" s="29">
        <v>0</v>
      </c>
      <c r="C61" s="25">
        <f t="shared" si="3"/>
        <v>0</v>
      </c>
      <c r="D61" s="29">
        <v>0</v>
      </c>
      <c r="E61" s="25">
        <f t="shared" si="3"/>
        <v>0</v>
      </c>
      <c r="F61" s="29">
        <v>1</v>
      </c>
      <c r="G61" s="25">
        <f t="shared" si="4"/>
        <v>8.3333333333333329E-2</v>
      </c>
      <c r="H61" s="29">
        <v>0</v>
      </c>
      <c r="I61" s="25">
        <f t="shared" si="5"/>
        <v>0</v>
      </c>
      <c r="J61" s="49"/>
      <c r="K61" s="106"/>
      <c r="L61" s="106"/>
    </row>
    <row r="62" spans="1:12" ht="13.5" customHeight="1">
      <c r="A62" s="51" t="s">
        <v>16</v>
      </c>
      <c r="B62" s="52">
        <f>B50+B51+B52+B54+B55+B56+B57+B58+B60+B61</f>
        <v>21</v>
      </c>
      <c r="C62" s="53"/>
      <c r="D62" s="52">
        <f>D50+D51+D52+D54+D55+D56+D57+D58+D60+D61</f>
        <v>19</v>
      </c>
      <c r="E62" s="53"/>
      <c r="F62" s="52">
        <f>F50+F51+F52+F54+F55+F56+F57+F58+F60+F61</f>
        <v>12</v>
      </c>
      <c r="G62" s="53"/>
      <c r="H62" s="52">
        <f>H50+H51+H52+H54+H55+H56+H57+H58+H60+H61</f>
        <v>13</v>
      </c>
      <c r="I62" s="53"/>
      <c r="J62" s="49"/>
      <c r="K62" s="106"/>
      <c r="L62" s="106"/>
    </row>
    <row r="63" spans="1:12" ht="13.5" customHeight="1">
      <c r="J63" s="49"/>
      <c r="K63" s="106"/>
      <c r="L63" s="106"/>
    </row>
    <row r="64" spans="1:12" ht="13.5" customHeight="1">
      <c r="J64" s="49"/>
      <c r="K64" s="106"/>
      <c r="L64" s="106"/>
    </row>
    <row r="65" spans="1:12" ht="13.5" customHeight="1">
      <c r="A65" s="3" t="s">
        <v>71</v>
      </c>
      <c r="J65" s="49"/>
      <c r="K65" s="106"/>
      <c r="L65" s="106"/>
    </row>
    <row r="66" spans="1:12" ht="13.5" customHeight="1">
      <c r="A66" s="3"/>
      <c r="J66" s="49"/>
      <c r="K66" s="106"/>
      <c r="L66" s="106"/>
    </row>
    <row r="67" spans="1:12" ht="13.5" customHeight="1">
      <c r="B67" s="196" t="s">
        <v>5</v>
      </c>
      <c r="C67" s="196"/>
      <c r="D67" s="205" t="s">
        <v>6</v>
      </c>
      <c r="E67" s="202"/>
      <c r="F67" s="205" t="s">
        <v>7</v>
      </c>
      <c r="G67" s="202"/>
      <c r="H67" s="205" t="s">
        <v>8</v>
      </c>
      <c r="I67" s="202"/>
      <c r="J67" s="49"/>
      <c r="K67" s="106"/>
      <c r="L67" s="106"/>
    </row>
    <row r="68" spans="1:12" ht="13.5" customHeight="1">
      <c r="B68" s="96" t="s">
        <v>21</v>
      </c>
      <c r="C68" s="96" t="s">
        <v>10</v>
      </c>
      <c r="D68" s="96" t="s">
        <v>21</v>
      </c>
      <c r="E68" s="96" t="s">
        <v>10</v>
      </c>
      <c r="F68" s="96" t="s">
        <v>21</v>
      </c>
      <c r="G68" s="96" t="s">
        <v>10</v>
      </c>
      <c r="H68" s="96" t="s">
        <v>21</v>
      </c>
      <c r="I68" s="96" t="s">
        <v>10</v>
      </c>
      <c r="J68" s="49"/>
      <c r="K68" s="106"/>
      <c r="L68" s="106"/>
    </row>
    <row r="69" spans="1:12" ht="40.5" customHeight="1">
      <c r="A69" s="66" t="s">
        <v>56</v>
      </c>
      <c r="B69" s="67">
        <f>B50+B51+B52</f>
        <v>8</v>
      </c>
      <c r="C69" s="68">
        <f>B69/B$72</f>
        <v>0.1951219512195122</v>
      </c>
      <c r="D69" s="67">
        <f>D50+D51+D52</f>
        <v>9</v>
      </c>
      <c r="E69" s="68">
        <f>D69/D$72</f>
        <v>0.21428571428571427</v>
      </c>
      <c r="F69" s="67">
        <f>F50+F51+F52</f>
        <v>6</v>
      </c>
      <c r="G69" s="68">
        <f>F69/F$72</f>
        <v>0.14634146341463414</v>
      </c>
      <c r="H69" s="67">
        <f>H50+H51+H52</f>
        <v>5</v>
      </c>
      <c r="I69" s="68">
        <f>H69/H$72</f>
        <v>0.1111111111111111</v>
      </c>
      <c r="J69" s="49"/>
      <c r="K69" s="106"/>
      <c r="L69" s="106"/>
    </row>
    <row r="70" spans="1:12" ht="13.5" customHeight="1">
      <c r="A70" s="30" t="s">
        <v>57</v>
      </c>
      <c r="B70" s="29">
        <f>B23</f>
        <v>21</v>
      </c>
      <c r="C70" s="25">
        <f>B70/B$72</f>
        <v>0.51219512195121952</v>
      </c>
      <c r="D70" s="29">
        <f>D23</f>
        <v>19</v>
      </c>
      <c r="E70" s="25">
        <f>D70/D$72</f>
        <v>0.45238095238095238</v>
      </c>
      <c r="F70" s="29">
        <f>F23</f>
        <v>12</v>
      </c>
      <c r="G70" s="25">
        <f>F70/F$72</f>
        <v>0.29268292682926828</v>
      </c>
      <c r="H70" s="29">
        <f>H23</f>
        <v>13</v>
      </c>
      <c r="I70" s="25">
        <f>H70/H$72</f>
        <v>0.28888888888888886</v>
      </c>
      <c r="J70" s="49"/>
      <c r="K70" s="106"/>
      <c r="L70" s="106"/>
    </row>
    <row r="71" spans="1:12" ht="13.5" customHeight="1">
      <c r="A71" s="55" t="s">
        <v>58</v>
      </c>
      <c r="B71" s="29">
        <f>B22</f>
        <v>20</v>
      </c>
      <c r="C71" s="25">
        <f>B71/B$72</f>
        <v>0.48780487804878048</v>
      </c>
      <c r="D71" s="29">
        <f>D22</f>
        <v>23</v>
      </c>
      <c r="E71" s="25">
        <f>D71/D$72</f>
        <v>0.54761904761904767</v>
      </c>
      <c r="F71" s="29">
        <f>F22</f>
        <v>29</v>
      </c>
      <c r="G71" s="25">
        <f>F71/F$72</f>
        <v>0.70731707317073167</v>
      </c>
      <c r="H71" s="29">
        <f>H22</f>
        <v>32</v>
      </c>
      <c r="I71" s="25">
        <f>H71/H$72</f>
        <v>0.71111111111111114</v>
      </c>
      <c r="J71" s="49"/>
      <c r="K71" s="106"/>
      <c r="L71" s="106"/>
    </row>
    <row r="72" spans="1:12" ht="13.5" customHeight="1">
      <c r="A72" s="51" t="s">
        <v>35</v>
      </c>
      <c r="B72" s="52">
        <f>B70+B71</f>
        <v>41</v>
      </c>
      <c r="C72" s="71"/>
      <c r="D72" s="52">
        <f>D70+D71</f>
        <v>42</v>
      </c>
      <c r="E72" s="71"/>
      <c r="F72" s="52">
        <f>F70+F71</f>
        <v>41</v>
      </c>
      <c r="G72" s="71"/>
      <c r="H72" s="52">
        <f>H70+H71</f>
        <v>45</v>
      </c>
      <c r="I72" s="71"/>
      <c r="J72" s="49"/>
      <c r="K72" s="106"/>
      <c r="L72" s="106"/>
    </row>
    <row r="73" spans="1:12" ht="13.5" customHeight="1"/>
    <row r="74" spans="1:12" ht="13.5" customHeight="1"/>
    <row r="75" spans="1:12" ht="13.5" customHeight="1">
      <c r="A75" s="3" t="s">
        <v>72</v>
      </c>
    </row>
    <row r="76" spans="1:12" ht="13.5" customHeight="1"/>
    <row r="77" spans="1:12" ht="13.5" customHeight="1">
      <c r="B77" s="196" t="s">
        <v>5</v>
      </c>
      <c r="C77" s="196"/>
      <c r="D77" s="205" t="s">
        <v>6</v>
      </c>
      <c r="E77" s="202"/>
      <c r="F77" s="205" t="s">
        <v>7</v>
      </c>
      <c r="G77" s="202"/>
      <c r="H77" s="205" t="s">
        <v>8</v>
      </c>
      <c r="I77" s="202"/>
    </row>
    <row r="78" spans="1:12" ht="13.5" customHeight="1">
      <c r="B78" s="96" t="s">
        <v>21</v>
      </c>
      <c r="C78" s="96" t="s">
        <v>10</v>
      </c>
      <c r="D78" s="96" t="s">
        <v>21</v>
      </c>
      <c r="E78" s="96" t="s">
        <v>10</v>
      </c>
      <c r="F78" s="96" t="s">
        <v>21</v>
      </c>
      <c r="G78" s="96" t="s">
        <v>10</v>
      </c>
      <c r="H78" s="96" t="s">
        <v>21</v>
      </c>
      <c r="I78" s="96" t="s">
        <v>10</v>
      </c>
    </row>
    <row r="79" spans="1:12" ht="13.5" customHeight="1">
      <c r="A79" s="28" t="s">
        <v>60</v>
      </c>
      <c r="B79" s="103">
        <v>4</v>
      </c>
      <c r="C79" s="25">
        <f>B79/B$82</f>
        <v>9.7560975609756101E-2</v>
      </c>
      <c r="D79" s="103">
        <v>5</v>
      </c>
      <c r="E79" s="25">
        <f>D79/D$82</f>
        <v>0.11904761904761904</v>
      </c>
      <c r="F79" s="103">
        <v>4</v>
      </c>
      <c r="G79" s="25">
        <f>F79/F$82</f>
        <v>9.7560975609756101E-2</v>
      </c>
      <c r="H79" s="103">
        <v>5</v>
      </c>
      <c r="I79" s="25">
        <f>H79/H$82</f>
        <v>0.1111111111111111</v>
      </c>
    </row>
    <row r="80" spans="1:12" ht="13.5" customHeight="1">
      <c r="A80" s="30" t="s">
        <v>61</v>
      </c>
      <c r="B80" s="103">
        <v>37</v>
      </c>
      <c r="C80" s="25">
        <f>B80/B$82</f>
        <v>0.90243902439024393</v>
      </c>
      <c r="D80" s="103">
        <v>37</v>
      </c>
      <c r="E80" s="25">
        <f>D80/D$82</f>
        <v>0.88095238095238093</v>
      </c>
      <c r="F80" s="103">
        <v>37</v>
      </c>
      <c r="G80" s="25">
        <f>F80/F$82</f>
        <v>0.90243902439024393</v>
      </c>
      <c r="H80" s="103">
        <v>39</v>
      </c>
      <c r="I80" s="25">
        <f>H80/H$82</f>
        <v>0.8666666666666667</v>
      </c>
    </row>
    <row r="81" spans="1:9" ht="13.5" customHeight="1">
      <c r="A81" s="72" t="s">
        <v>62</v>
      </c>
      <c r="B81" s="29">
        <v>0</v>
      </c>
      <c r="C81" s="25">
        <f>B81/B$82</f>
        <v>0</v>
      </c>
      <c r="D81" s="29">
        <v>0</v>
      </c>
      <c r="E81" s="25">
        <f>D81/D$82</f>
        <v>0</v>
      </c>
      <c r="F81" s="29">
        <v>0</v>
      </c>
      <c r="G81" s="25">
        <f>F81/F$82</f>
        <v>0</v>
      </c>
      <c r="H81" s="29">
        <v>1</v>
      </c>
      <c r="I81" s="25">
        <f>H81/H$82</f>
        <v>2.2222222222222223E-2</v>
      </c>
    </row>
    <row r="82" spans="1:9" ht="13.5" customHeight="1">
      <c r="A82" s="51" t="s">
        <v>16</v>
      </c>
      <c r="B82" s="52">
        <f>SUM(B79:B81)</f>
        <v>41</v>
      </c>
      <c r="C82" s="53"/>
      <c r="D82" s="52">
        <f>SUM(D79:D81)</f>
        <v>42</v>
      </c>
      <c r="E82" s="53"/>
      <c r="F82" s="52">
        <f>SUM(F79:F81)</f>
        <v>41</v>
      </c>
      <c r="G82" s="53"/>
      <c r="H82" s="52">
        <f>SUM(H79:H81)</f>
        <v>45</v>
      </c>
      <c r="I82" s="53"/>
    </row>
    <row r="83" spans="1:9" ht="13.5" customHeight="1"/>
    <row r="84" spans="1:9" ht="13.5" customHeight="1"/>
    <row r="85" spans="1:9" ht="13.5" hidden="1" customHeight="1"/>
    <row r="86" spans="1:9" ht="13.5" hidden="1" customHeight="1"/>
    <row r="87" spans="1:9" ht="13.5" hidden="1" customHeight="1"/>
    <row r="88" spans="1:9" ht="13.5" hidden="1" customHeight="1"/>
    <row r="89" spans="1:9" ht="13.5" hidden="1" customHeight="1"/>
    <row r="90" spans="1:9" ht="13.5" customHeight="1"/>
    <row r="91" spans="1:9" ht="13.5" customHeight="1"/>
    <row r="92" spans="1:9" ht="13.5" customHeight="1"/>
    <row r="93" spans="1:9" ht="13.5" customHeight="1"/>
    <row r="94" spans="1:9" ht="13.5" customHeight="1"/>
    <row r="95" spans="1:9" ht="13.5" customHeight="1"/>
    <row r="96" spans="1:9" ht="13.5" customHeight="1"/>
    <row r="97" ht="13.5" customHeight="1"/>
    <row r="98" ht="13.5" customHeight="1"/>
    <row r="99" ht="13.5" customHeight="1"/>
  </sheetData>
  <mergeCells count="24">
    <mergeCell ref="B6:C6"/>
    <mergeCell ref="D6:E6"/>
    <mergeCell ref="F6:G6"/>
    <mergeCell ref="H6:I6"/>
    <mergeCell ref="B20:C20"/>
    <mergeCell ref="D20:E20"/>
    <mergeCell ref="F20:G20"/>
    <mergeCell ref="H20:I20"/>
    <mergeCell ref="B29:C29"/>
    <mergeCell ref="D29:E29"/>
    <mergeCell ref="F29:G29"/>
    <mergeCell ref="H29:I29"/>
    <mergeCell ref="B77:C77"/>
    <mergeCell ref="D77:E77"/>
    <mergeCell ref="F77:G77"/>
    <mergeCell ref="H77:I77"/>
    <mergeCell ref="B48:C48"/>
    <mergeCell ref="D48:E48"/>
    <mergeCell ref="F48:G48"/>
    <mergeCell ref="H48:I48"/>
    <mergeCell ref="B67:C67"/>
    <mergeCell ref="D67:E67"/>
    <mergeCell ref="F67:G67"/>
    <mergeCell ref="H67:I6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30"/>
  <sheetViews>
    <sheetView workbookViewId="0">
      <selection activeCell="F12" sqref="F12"/>
    </sheetView>
  </sheetViews>
  <sheetFormatPr defaultRowHeight="15" customHeight="1"/>
  <cols>
    <col min="1" max="1" width="0.77734375" style="162" customWidth="1"/>
    <col min="2" max="2" width="21.77734375" style="162" customWidth="1"/>
    <col min="3" max="8" width="11.5546875" style="161" customWidth="1"/>
    <col min="9" max="9" width="8.88671875" style="162"/>
    <col min="10" max="10" width="21.77734375" style="162" customWidth="1"/>
    <col min="11" max="16" width="11.5546875" style="161" customWidth="1"/>
    <col min="17" max="17" width="8.88671875" style="162"/>
    <col min="18" max="18" width="21.77734375" style="162" customWidth="1"/>
    <col min="19" max="21" width="12" style="161" customWidth="1"/>
    <col min="22" max="24" width="11.5546875" style="162" customWidth="1"/>
    <col min="25" max="219" width="8.88671875" style="162"/>
    <col min="220" max="220" width="0.77734375" style="162" customWidth="1"/>
    <col min="221" max="255" width="11.44140625" style="162" customWidth="1"/>
    <col min="256" max="256" width="4" style="162" customWidth="1"/>
    <col min="257" max="475" width="8.88671875" style="162"/>
    <col min="476" max="476" width="0.77734375" style="162" customWidth="1"/>
    <col min="477" max="511" width="11.44140625" style="162" customWidth="1"/>
    <col min="512" max="512" width="4" style="162" customWidth="1"/>
    <col min="513" max="731" width="8.88671875" style="162"/>
    <col min="732" max="732" width="0.77734375" style="162" customWidth="1"/>
    <col min="733" max="767" width="11.44140625" style="162" customWidth="1"/>
    <col min="768" max="768" width="4" style="162" customWidth="1"/>
    <col min="769" max="987" width="8.88671875" style="162"/>
    <col min="988" max="988" width="0.77734375" style="162" customWidth="1"/>
    <col min="989" max="1023" width="11.44140625" style="162" customWidth="1"/>
    <col min="1024" max="1024" width="4" style="162" customWidth="1"/>
    <col min="1025" max="1243" width="8.88671875" style="162"/>
    <col min="1244" max="1244" width="0.77734375" style="162" customWidth="1"/>
    <col min="1245" max="1279" width="11.44140625" style="162" customWidth="1"/>
    <col min="1280" max="1280" width="4" style="162" customWidth="1"/>
    <col min="1281" max="1499" width="8.88671875" style="162"/>
    <col min="1500" max="1500" width="0.77734375" style="162" customWidth="1"/>
    <col min="1501" max="1535" width="11.44140625" style="162" customWidth="1"/>
    <col min="1536" max="1536" width="4" style="162" customWidth="1"/>
    <col min="1537" max="1755" width="8.88671875" style="162"/>
    <col min="1756" max="1756" width="0.77734375" style="162" customWidth="1"/>
    <col min="1757" max="1791" width="11.44140625" style="162" customWidth="1"/>
    <col min="1792" max="1792" width="4" style="162" customWidth="1"/>
    <col min="1793" max="2011" width="8.88671875" style="162"/>
    <col min="2012" max="2012" width="0.77734375" style="162" customWidth="1"/>
    <col min="2013" max="2047" width="11.44140625" style="162" customWidth="1"/>
    <col min="2048" max="2048" width="4" style="162" customWidth="1"/>
    <col min="2049" max="2267" width="8.88671875" style="162"/>
    <col min="2268" max="2268" width="0.77734375" style="162" customWidth="1"/>
    <col min="2269" max="2303" width="11.44140625" style="162" customWidth="1"/>
    <col min="2304" max="2304" width="4" style="162" customWidth="1"/>
    <col min="2305" max="2523" width="8.88671875" style="162"/>
    <col min="2524" max="2524" width="0.77734375" style="162" customWidth="1"/>
    <col min="2525" max="2559" width="11.44140625" style="162" customWidth="1"/>
    <col min="2560" max="2560" width="4" style="162" customWidth="1"/>
    <col min="2561" max="2779" width="8.88671875" style="162"/>
    <col min="2780" max="2780" width="0.77734375" style="162" customWidth="1"/>
    <col min="2781" max="2815" width="11.44140625" style="162" customWidth="1"/>
    <col min="2816" max="2816" width="4" style="162" customWidth="1"/>
    <col min="2817" max="3035" width="8.88671875" style="162"/>
    <col min="3036" max="3036" width="0.77734375" style="162" customWidth="1"/>
    <col min="3037" max="3071" width="11.44140625" style="162" customWidth="1"/>
    <col min="3072" max="3072" width="4" style="162" customWidth="1"/>
    <col min="3073" max="3291" width="8.88671875" style="162"/>
    <col min="3292" max="3292" width="0.77734375" style="162" customWidth="1"/>
    <col min="3293" max="3327" width="11.44140625" style="162" customWidth="1"/>
    <col min="3328" max="3328" width="4" style="162" customWidth="1"/>
    <col min="3329" max="3547" width="8.88671875" style="162"/>
    <col min="3548" max="3548" width="0.77734375" style="162" customWidth="1"/>
    <col min="3549" max="3583" width="11.44140625" style="162" customWidth="1"/>
    <col min="3584" max="3584" width="4" style="162" customWidth="1"/>
    <col min="3585" max="3803" width="8.88671875" style="162"/>
    <col min="3804" max="3804" width="0.77734375" style="162" customWidth="1"/>
    <col min="3805" max="3839" width="11.44140625" style="162" customWidth="1"/>
    <col min="3840" max="3840" width="4" style="162" customWidth="1"/>
    <col min="3841" max="4059" width="8.88671875" style="162"/>
    <col min="4060" max="4060" width="0.77734375" style="162" customWidth="1"/>
    <col min="4061" max="4095" width="11.44140625" style="162" customWidth="1"/>
    <col min="4096" max="4096" width="4" style="162" customWidth="1"/>
    <col min="4097" max="4315" width="8.88671875" style="162"/>
    <col min="4316" max="4316" width="0.77734375" style="162" customWidth="1"/>
    <col min="4317" max="4351" width="11.44140625" style="162" customWidth="1"/>
    <col min="4352" max="4352" width="4" style="162" customWidth="1"/>
    <col min="4353" max="4571" width="8.88671875" style="162"/>
    <col min="4572" max="4572" width="0.77734375" style="162" customWidth="1"/>
    <col min="4573" max="4607" width="11.44140625" style="162" customWidth="1"/>
    <col min="4608" max="4608" width="4" style="162" customWidth="1"/>
    <col min="4609" max="4827" width="8.88671875" style="162"/>
    <col min="4828" max="4828" width="0.77734375" style="162" customWidth="1"/>
    <col min="4829" max="4863" width="11.44140625" style="162" customWidth="1"/>
    <col min="4864" max="4864" width="4" style="162" customWidth="1"/>
    <col min="4865" max="5083" width="8.88671875" style="162"/>
    <col min="5084" max="5084" width="0.77734375" style="162" customWidth="1"/>
    <col min="5085" max="5119" width="11.44140625" style="162" customWidth="1"/>
    <col min="5120" max="5120" width="4" style="162" customWidth="1"/>
    <col min="5121" max="5339" width="8.88671875" style="162"/>
    <col min="5340" max="5340" width="0.77734375" style="162" customWidth="1"/>
    <col min="5341" max="5375" width="11.44140625" style="162" customWidth="1"/>
    <col min="5376" max="5376" width="4" style="162" customWidth="1"/>
    <col min="5377" max="5595" width="8.88671875" style="162"/>
    <col min="5596" max="5596" width="0.77734375" style="162" customWidth="1"/>
    <col min="5597" max="5631" width="11.44140625" style="162" customWidth="1"/>
    <col min="5632" max="5632" width="4" style="162" customWidth="1"/>
    <col min="5633" max="5851" width="8.88671875" style="162"/>
    <col min="5852" max="5852" width="0.77734375" style="162" customWidth="1"/>
    <col min="5853" max="5887" width="11.44140625" style="162" customWidth="1"/>
    <col min="5888" max="5888" width="4" style="162" customWidth="1"/>
    <col min="5889" max="6107" width="8.88671875" style="162"/>
    <col min="6108" max="6108" width="0.77734375" style="162" customWidth="1"/>
    <col min="6109" max="6143" width="11.44140625" style="162" customWidth="1"/>
    <col min="6144" max="6144" width="4" style="162" customWidth="1"/>
    <col min="6145" max="6363" width="8.88671875" style="162"/>
    <col min="6364" max="6364" width="0.77734375" style="162" customWidth="1"/>
    <col min="6365" max="6399" width="11.44140625" style="162" customWidth="1"/>
    <col min="6400" max="6400" width="4" style="162" customWidth="1"/>
    <col min="6401" max="6619" width="8.88671875" style="162"/>
    <col min="6620" max="6620" width="0.77734375" style="162" customWidth="1"/>
    <col min="6621" max="6655" width="11.44140625" style="162" customWidth="1"/>
    <col min="6656" max="6656" width="4" style="162" customWidth="1"/>
    <col min="6657" max="6875" width="8.88671875" style="162"/>
    <col min="6876" max="6876" width="0.77734375" style="162" customWidth="1"/>
    <col min="6877" max="6911" width="11.44140625" style="162" customWidth="1"/>
    <col min="6912" max="6912" width="4" style="162" customWidth="1"/>
    <col min="6913" max="7131" width="8.88671875" style="162"/>
    <col min="7132" max="7132" width="0.77734375" style="162" customWidth="1"/>
    <col min="7133" max="7167" width="11.44140625" style="162" customWidth="1"/>
    <col min="7168" max="7168" width="4" style="162" customWidth="1"/>
    <col min="7169" max="7387" width="8.88671875" style="162"/>
    <col min="7388" max="7388" width="0.77734375" style="162" customWidth="1"/>
    <col min="7389" max="7423" width="11.44140625" style="162" customWidth="1"/>
    <col min="7424" max="7424" width="4" style="162" customWidth="1"/>
    <col min="7425" max="7643" width="8.88671875" style="162"/>
    <col min="7644" max="7644" width="0.77734375" style="162" customWidth="1"/>
    <col min="7645" max="7679" width="11.44140625" style="162" customWidth="1"/>
    <col min="7680" max="7680" width="4" style="162" customWidth="1"/>
    <col min="7681" max="7899" width="8.88671875" style="162"/>
    <col min="7900" max="7900" width="0.77734375" style="162" customWidth="1"/>
    <col min="7901" max="7935" width="11.44140625" style="162" customWidth="1"/>
    <col min="7936" max="7936" width="4" style="162" customWidth="1"/>
    <col min="7937" max="8155" width="8.88671875" style="162"/>
    <col min="8156" max="8156" width="0.77734375" style="162" customWidth="1"/>
    <col min="8157" max="8191" width="11.44140625" style="162" customWidth="1"/>
    <col min="8192" max="8192" width="4" style="162" customWidth="1"/>
    <col min="8193" max="8411" width="8.88671875" style="162"/>
    <col min="8412" max="8412" width="0.77734375" style="162" customWidth="1"/>
    <col min="8413" max="8447" width="11.44140625" style="162" customWidth="1"/>
    <col min="8448" max="8448" width="4" style="162" customWidth="1"/>
    <col min="8449" max="8667" width="8.88671875" style="162"/>
    <col min="8668" max="8668" width="0.77734375" style="162" customWidth="1"/>
    <col min="8669" max="8703" width="11.44140625" style="162" customWidth="1"/>
    <col min="8704" max="8704" width="4" style="162" customWidth="1"/>
    <col min="8705" max="8923" width="8.88671875" style="162"/>
    <col min="8924" max="8924" width="0.77734375" style="162" customWidth="1"/>
    <col min="8925" max="8959" width="11.44140625" style="162" customWidth="1"/>
    <col min="8960" max="8960" width="4" style="162" customWidth="1"/>
    <col min="8961" max="9179" width="8.88671875" style="162"/>
    <col min="9180" max="9180" width="0.77734375" style="162" customWidth="1"/>
    <col min="9181" max="9215" width="11.44140625" style="162" customWidth="1"/>
    <col min="9216" max="9216" width="4" style="162" customWidth="1"/>
    <col min="9217" max="9435" width="8.88671875" style="162"/>
    <col min="9436" max="9436" width="0.77734375" style="162" customWidth="1"/>
    <col min="9437" max="9471" width="11.44140625" style="162" customWidth="1"/>
    <col min="9472" max="9472" width="4" style="162" customWidth="1"/>
    <col min="9473" max="9691" width="8.88671875" style="162"/>
    <col min="9692" max="9692" width="0.77734375" style="162" customWidth="1"/>
    <col min="9693" max="9727" width="11.44140625" style="162" customWidth="1"/>
    <col min="9728" max="9728" width="4" style="162" customWidth="1"/>
    <col min="9729" max="9947" width="8.88671875" style="162"/>
    <col min="9948" max="9948" width="0.77734375" style="162" customWidth="1"/>
    <col min="9949" max="9983" width="11.44140625" style="162" customWidth="1"/>
    <col min="9984" max="9984" width="4" style="162" customWidth="1"/>
    <col min="9985" max="10203" width="8.88671875" style="162"/>
    <col min="10204" max="10204" width="0.77734375" style="162" customWidth="1"/>
    <col min="10205" max="10239" width="11.44140625" style="162" customWidth="1"/>
    <col min="10240" max="10240" width="4" style="162" customWidth="1"/>
    <col min="10241" max="10459" width="8.88671875" style="162"/>
    <col min="10460" max="10460" width="0.77734375" style="162" customWidth="1"/>
    <col min="10461" max="10495" width="11.44140625" style="162" customWidth="1"/>
    <col min="10496" max="10496" width="4" style="162" customWidth="1"/>
    <col min="10497" max="10715" width="8.88671875" style="162"/>
    <col min="10716" max="10716" width="0.77734375" style="162" customWidth="1"/>
    <col min="10717" max="10751" width="11.44140625" style="162" customWidth="1"/>
    <col min="10752" max="10752" width="4" style="162" customWidth="1"/>
    <col min="10753" max="10971" width="8.88671875" style="162"/>
    <col min="10972" max="10972" width="0.77734375" style="162" customWidth="1"/>
    <col min="10973" max="11007" width="11.44140625" style="162" customWidth="1"/>
    <col min="11008" max="11008" width="4" style="162" customWidth="1"/>
    <col min="11009" max="11227" width="8.88671875" style="162"/>
    <col min="11228" max="11228" width="0.77734375" style="162" customWidth="1"/>
    <col min="11229" max="11263" width="11.44140625" style="162" customWidth="1"/>
    <col min="11264" max="11264" width="4" style="162" customWidth="1"/>
    <col min="11265" max="11483" width="8.88671875" style="162"/>
    <col min="11484" max="11484" width="0.77734375" style="162" customWidth="1"/>
    <col min="11485" max="11519" width="11.44140625" style="162" customWidth="1"/>
    <col min="11520" max="11520" width="4" style="162" customWidth="1"/>
    <col min="11521" max="11739" width="8.88671875" style="162"/>
    <col min="11740" max="11740" width="0.77734375" style="162" customWidth="1"/>
    <col min="11741" max="11775" width="11.44140625" style="162" customWidth="1"/>
    <col min="11776" max="11776" width="4" style="162" customWidth="1"/>
    <col min="11777" max="11995" width="8.88671875" style="162"/>
    <col min="11996" max="11996" width="0.77734375" style="162" customWidth="1"/>
    <col min="11997" max="12031" width="11.44140625" style="162" customWidth="1"/>
    <col min="12032" max="12032" width="4" style="162" customWidth="1"/>
    <col min="12033" max="12251" width="8.88671875" style="162"/>
    <col min="12252" max="12252" width="0.77734375" style="162" customWidth="1"/>
    <col min="12253" max="12287" width="11.44140625" style="162" customWidth="1"/>
    <col min="12288" max="12288" width="4" style="162" customWidth="1"/>
    <col min="12289" max="12507" width="8.88671875" style="162"/>
    <col min="12508" max="12508" width="0.77734375" style="162" customWidth="1"/>
    <col min="12509" max="12543" width="11.44140625" style="162" customWidth="1"/>
    <col min="12544" max="12544" width="4" style="162" customWidth="1"/>
    <col min="12545" max="12763" width="8.88671875" style="162"/>
    <col min="12764" max="12764" width="0.77734375" style="162" customWidth="1"/>
    <col min="12765" max="12799" width="11.44140625" style="162" customWidth="1"/>
    <col min="12800" max="12800" width="4" style="162" customWidth="1"/>
    <col min="12801" max="13019" width="8.88671875" style="162"/>
    <col min="13020" max="13020" width="0.77734375" style="162" customWidth="1"/>
    <col min="13021" max="13055" width="11.44140625" style="162" customWidth="1"/>
    <col min="13056" max="13056" width="4" style="162" customWidth="1"/>
    <col min="13057" max="13275" width="8.88671875" style="162"/>
    <col min="13276" max="13276" width="0.77734375" style="162" customWidth="1"/>
    <col min="13277" max="13311" width="11.44140625" style="162" customWidth="1"/>
    <col min="13312" max="13312" width="4" style="162" customWidth="1"/>
    <col min="13313" max="13531" width="8.88671875" style="162"/>
    <col min="13532" max="13532" width="0.77734375" style="162" customWidth="1"/>
    <col min="13533" max="13567" width="11.44140625" style="162" customWidth="1"/>
    <col min="13568" max="13568" width="4" style="162" customWidth="1"/>
    <col min="13569" max="13787" width="8.88671875" style="162"/>
    <col min="13788" max="13788" width="0.77734375" style="162" customWidth="1"/>
    <col min="13789" max="13823" width="11.44140625" style="162" customWidth="1"/>
    <col min="13824" max="13824" width="4" style="162" customWidth="1"/>
    <col min="13825" max="14043" width="8.88671875" style="162"/>
    <col min="14044" max="14044" width="0.77734375" style="162" customWidth="1"/>
    <col min="14045" max="14079" width="11.44140625" style="162" customWidth="1"/>
    <col min="14080" max="14080" width="4" style="162" customWidth="1"/>
    <col min="14081" max="14299" width="8.88671875" style="162"/>
    <col min="14300" max="14300" width="0.77734375" style="162" customWidth="1"/>
    <col min="14301" max="14335" width="11.44140625" style="162" customWidth="1"/>
    <col min="14336" max="14336" width="4" style="162" customWidth="1"/>
    <col min="14337" max="14555" width="8.88671875" style="162"/>
    <col min="14556" max="14556" width="0.77734375" style="162" customWidth="1"/>
    <col min="14557" max="14591" width="11.44140625" style="162" customWidth="1"/>
    <col min="14592" max="14592" width="4" style="162" customWidth="1"/>
    <col min="14593" max="14811" width="8.88671875" style="162"/>
    <col min="14812" max="14812" width="0.77734375" style="162" customWidth="1"/>
    <col min="14813" max="14847" width="11.44140625" style="162" customWidth="1"/>
    <col min="14848" max="14848" width="4" style="162" customWidth="1"/>
    <col min="14849" max="15067" width="8.88671875" style="162"/>
    <col min="15068" max="15068" width="0.77734375" style="162" customWidth="1"/>
    <col min="15069" max="15103" width="11.44140625" style="162" customWidth="1"/>
    <col min="15104" max="15104" width="4" style="162" customWidth="1"/>
    <col min="15105" max="15323" width="8.88671875" style="162"/>
    <col min="15324" max="15324" width="0.77734375" style="162" customWidth="1"/>
    <col min="15325" max="15359" width="11.44140625" style="162" customWidth="1"/>
    <col min="15360" max="15360" width="4" style="162" customWidth="1"/>
    <col min="15361" max="15579" width="8.88671875" style="162"/>
    <col min="15580" max="15580" width="0.77734375" style="162" customWidth="1"/>
    <col min="15581" max="15615" width="11.44140625" style="162" customWidth="1"/>
    <col min="15616" max="15616" width="4" style="162" customWidth="1"/>
    <col min="15617" max="15835" width="8.88671875" style="162"/>
    <col min="15836" max="15836" width="0.77734375" style="162" customWidth="1"/>
    <col min="15837" max="15871" width="11.44140625" style="162" customWidth="1"/>
    <col min="15872" max="15872" width="4" style="162" customWidth="1"/>
    <col min="15873" max="16091" width="8.88671875" style="162"/>
    <col min="16092" max="16092" width="0.77734375" style="162" customWidth="1"/>
    <col min="16093" max="16127" width="11.44140625" style="162" customWidth="1"/>
    <col min="16128" max="16128" width="4" style="162" customWidth="1"/>
    <col min="16129" max="16384" width="8.88671875" style="162"/>
  </cols>
  <sheetData>
    <row r="2" spans="2:24" ht="26.25" customHeight="1">
      <c r="B2" s="173" t="s">
        <v>149</v>
      </c>
      <c r="J2" s="173"/>
      <c r="R2" s="173"/>
    </row>
    <row r="4" spans="2:24" ht="15" customHeight="1">
      <c r="B4" s="172" t="s">
        <v>150</v>
      </c>
      <c r="C4" s="171"/>
      <c r="J4" s="172" t="s">
        <v>151</v>
      </c>
      <c r="K4" s="171"/>
      <c r="R4" s="172" t="s">
        <v>152</v>
      </c>
      <c r="S4" s="171"/>
    </row>
    <row r="5" spans="2:24" ht="15" customHeight="1">
      <c r="B5" s="172"/>
      <c r="C5" s="207" t="s">
        <v>153</v>
      </c>
      <c r="D5" s="207"/>
      <c r="E5" s="207"/>
      <c r="F5" s="207" t="s">
        <v>154</v>
      </c>
      <c r="G5" s="207"/>
      <c r="H5" s="207"/>
      <c r="J5" s="172"/>
      <c r="K5" s="207" t="s">
        <v>153</v>
      </c>
      <c r="L5" s="207"/>
      <c r="M5" s="207"/>
      <c r="N5" s="207" t="s">
        <v>154</v>
      </c>
      <c r="O5" s="207"/>
      <c r="P5" s="207"/>
      <c r="R5" s="172"/>
      <c r="S5" s="207" t="s">
        <v>153</v>
      </c>
      <c r="T5" s="207"/>
      <c r="U5" s="207"/>
      <c r="V5" s="207" t="s">
        <v>154</v>
      </c>
      <c r="W5" s="207"/>
      <c r="X5" s="207"/>
    </row>
    <row r="6" spans="2:24" s="174" customFormat="1" ht="33.75">
      <c r="B6" s="168" t="s">
        <v>145</v>
      </c>
      <c r="C6" s="167" t="s">
        <v>155</v>
      </c>
      <c r="D6" s="177" t="s">
        <v>156</v>
      </c>
      <c r="E6" s="177" t="s">
        <v>157</v>
      </c>
      <c r="F6" s="167" t="s">
        <v>155</v>
      </c>
      <c r="G6" s="177" t="s">
        <v>156</v>
      </c>
      <c r="H6" s="177" t="s">
        <v>157</v>
      </c>
      <c r="J6" s="168" t="s">
        <v>144</v>
      </c>
      <c r="K6" s="167" t="s">
        <v>155</v>
      </c>
      <c r="L6" s="177" t="s">
        <v>156</v>
      </c>
      <c r="M6" s="177" t="s">
        <v>157</v>
      </c>
      <c r="N6" s="167" t="s">
        <v>155</v>
      </c>
      <c r="O6" s="177" t="s">
        <v>156</v>
      </c>
      <c r="P6" s="177" t="s">
        <v>157</v>
      </c>
      <c r="R6" s="168" t="s">
        <v>158</v>
      </c>
      <c r="S6" s="167" t="s">
        <v>155</v>
      </c>
      <c r="T6" s="177" t="s">
        <v>156</v>
      </c>
      <c r="U6" s="177" t="s">
        <v>157</v>
      </c>
      <c r="V6" s="167" t="s">
        <v>155</v>
      </c>
      <c r="W6" s="177" t="s">
        <v>156</v>
      </c>
      <c r="X6" s="177" t="s">
        <v>157</v>
      </c>
    </row>
    <row r="7" spans="2:24" s="174" customFormat="1" ht="15" customHeight="1">
      <c r="B7" s="175" t="s">
        <v>143</v>
      </c>
      <c r="C7" s="178">
        <f>SUM(C8:C20)</f>
        <v>88110</v>
      </c>
      <c r="D7" s="178">
        <f>SUM(D8:D20)</f>
        <v>60189</v>
      </c>
      <c r="E7" s="179">
        <f>D7/C7</f>
        <v>0.68311201906707519</v>
      </c>
      <c r="F7" s="178">
        <v>103569</v>
      </c>
      <c r="G7" s="178">
        <v>72905</v>
      </c>
      <c r="H7" s="179">
        <f>G7/F7</f>
        <v>0.70392685069856809</v>
      </c>
      <c r="J7" s="175" t="s">
        <v>143</v>
      </c>
      <c r="K7" s="178">
        <f>SUM(K8:K20)</f>
        <v>5404</v>
      </c>
      <c r="L7" s="178">
        <f>SUM(L8:L20)</f>
        <v>2889</v>
      </c>
      <c r="M7" s="179">
        <f>L7/K7</f>
        <v>0.53460399703923023</v>
      </c>
      <c r="N7" s="178">
        <f>SUM(N8:N20)</f>
        <v>5850</v>
      </c>
      <c r="O7" s="178">
        <f>SUM(O8:O20)</f>
        <v>3621</v>
      </c>
      <c r="P7" s="179">
        <f>O7/N7</f>
        <v>0.61897435897435893</v>
      </c>
      <c r="R7" s="175" t="s">
        <v>143</v>
      </c>
      <c r="S7" s="178">
        <f>SUM(S8:S20)</f>
        <v>9379</v>
      </c>
      <c r="T7" s="178">
        <f>SUM(T8:T20)</f>
        <v>5782</v>
      </c>
      <c r="U7" s="179">
        <f>T7/S7</f>
        <v>0.61648363364964287</v>
      </c>
      <c r="V7" s="178">
        <f>SUM(V8:V20)</f>
        <v>11187</v>
      </c>
      <c r="W7" s="178">
        <f>SUM(W8:W20)</f>
        <v>7731</v>
      </c>
      <c r="X7" s="179">
        <f>W7/V7</f>
        <v>0.69106999195494767</v>
      </c>
    </row>
    <row r="8" spans="2:24" ht="15" customHeight="1">
      <c r="B8" s="164" t="s">
        <v>142</v>
      </c>
      <c r="C8" s="180">
        <v>6853</v>
      </c>
      <c r="D8" s="180">
        <v>4551</v>
      </c>
      <c r="E8" s="181">
        <f t="shared" ref="E8:E20" si="0">D8/C8</f>
        <v>0.66408872026849552</v>
      </c>
      <c r="F8" s="180">
        <v>7305</v>
      </c>
      <c r="G8" s="180">
        <v>5077</v>
      </c>
      <c r="H8" s="181">
        <f t="shared" ref="H8:H20" si="1">G8/F8</f>
        <v>0.69500342231348389</v>
      </c>
      <c r="J8" s="164" t="s">
        <v>142</v>
      </c>
      <c r="K8" s="180">
        <v>477</v>
      </c>
      <c r="L8" s="180">
        <v>230</v>
      </c>
      <c r="M8" s="181">
        <f t="shared" ref="M8:M20" si="2">L8/K8</f>
        <v>0.48218029350104824</v>
      </c>
      <c r="N8" s="180">
        <v>480</v>
      </c>
      <c r="O8" s="180">
        <v>246</v>
      </c>
      <c r="P8" s="181">
        <f t="shared" ref="P8:P20" si="3">O8/N8</f>
        <v>0.51249999999999996</v>
      </c>
      <c r="R8" s="164" t="s">
        <v>142</v>
      </c>
      <c r="S8" s="180">
        <v>850</v>
      </c>
      <c r="T8" s="180">
        <v>458</v>
      </c>
      <c r="U8" s="181">
        <f t="shared" ref="U8:U20" si="4">T8/S8</f>
        <v>0.5388235294117647</v>
      </c>
      <c r="V8" s="180">
        <v>834</v>
      </c>
      <c r="W8" s="180">
        <v>509</v>
      </c>
      <c r="X8" s="181">
        <f t="shared" ref="X8:X20" si="5">W8/V8</f>
        <v>0.61031175059952036</v>
      </c>
    </row>
    <row r="9" spans="2:24" ht="15" customHeight="1">
      <c r="B9" s="164" t="s">
        <v>141</v>
      </c>
      <c r="C9" s="180">
        <v>6556</v>
      </c>
      <c r="D9" s="180">
        <v>4444</v>
      </c>
      <c r="E9" s="181">
        <f t="shared" si="0"/>
        <v>0.67785234899328861</v>
      </c>
      <c r="F9" s="180">
        <v>8145</v>
      </c>
      <c r="G9" s="180">
        <v>5441</v>
      </c>
      <c r="H9" s="181">
        <f t="shared" si="1"/>
        <v>0.66801718845917746</v>
      </c>
      <c r="J9" s="164" t="s">
        <v>141</v>
      </c>
      <c r="K9" s="180">
        <v>319</v>
      </c>
      <c r="L9" s="180">
        <v>123</v>
      </c>
      <c r="M9" s="181">
        <f t="shared" si="2"/>
        <v>0.38557993730407525</v>
      </c>
      <c r="N9" s="180">
        <v>344</v>
      </c>
      <c r="O9" s="180">
        <v>205</v>
      </c>
      <c r="P9" s="181">
        <f t="shared" si="3"/>
        <v>0.59593023255813948</v>
      </c>
      <c r="R9" s="164" t="s">
        <v>141</v>
      </c>
      <c r="S9" s="180">
        <v>453</v>
      </c>
      <c r="T9" s="180">
        <v>278</v>
      </c>
      <c r="U9" s="181">
        <f t="shared" si="4"/>
        <v>0.61368653421633557</v>
      </c>
      <c r="V9" s="180">
        <v>632</v>
      </c>
      <c r="W9" s="180">
        <v>447</v>
      </c>
      <c r="X9" s="181">
        <f t="shared" si="5"/>
        <v>0.70727848101265822</v>
      </c>
    </row>
    <row r="10" spans="2:24" ht="15" customHeight="1">
      <c r="B10" s="164" t="s">
        <v>140</v>
      </c>
      <c r="C10" s="180">
        <v>6937</v>
      </c>
      <c r="D10" s="180">
        <v>4748</v>
      </c>
      <c r="E10" s="181">
        <f t="shared" si="0"/>
        <v>0.68444572581807694</v>
      </c>
      <c r="F10" s="180">
        <v>7326</v>
      </c>
      <c r="G10" s="180">
        <v>5227</v>
      </c>
      <c r="H10" s="181">
        <f t="shared" si="1"/>
        <v>0.71348621348621344</v>
      </c>
      <c r="J10" s="164" t="s">
        <v>140</v>
      </c>
      <c r="K10" s="180">
        <v>361</v>
      </c>
      <c r="L10" s="180">
        <v>182</v>
      </c>
      <c r="M10" s="181">
        <f t="shared" si="2"/>
        <v>0.50415512465373957</v>
      </c>
      <c r="N10" s="180">
        <v>381</v>
      </c>
      <c r="O10" s="180">
        <v>213</v>
      </c>
      <c r="P10" s="181">
        <f t="shared" si="3"/>
        <v>0.55905511811023623</v>
      </c>
      <c r="R10" s="164" t="s">
        <v>140</v>
      </c>
      <c r="S10" s="180">
        <v>653</v>
      </c>
      <c r="T10" s="180">
        <v>414</v>
      </c>
      <c r="U10" s="181">
        <f t="shared" si="4"/>
        <v>0.63399693721286365</v>
      </c>
      <c r="V10" s="180">
        <v>758</v>
      </c>
      <c r="W10" s="180">
        <v>538</v>
      </c>
      <c r="X10" s="181">
        <f t="shared" si="5"/>
        <v>0.70976253298153036</v>
      </c>
    </row>
    <row r="11" spans="2:24" ht="15" customHeight="1">
      <c r="B11" s="164" t="s">
        <v>105</v>
      </c>
      <c r="C11" s="180">
        <v>12035</v>
      </c>
      <c r="D11" s="180">
        <v>7622</v>
      </c>
      <c r="E11" s="181">
        <f t="shared" si="0"/>
        <v>0.63331948483589529</v>
      </c>
      <c r="F11" s="180">
        <v>16604</v>
      </c>
      <c r="G11" s="180">
        <v>9636</v>
      </c>
      <c r="H11" s="181">
        <f t="shared" si="1"/>
        <v>0.58034208624427852</v>
      </c>
      <c r="J11" s="164" t="s">
        <v>105</v>
      </c>
      <c r="K11" s="180">
        <v>844</v>
      </c>
      <c r="L11" s="180">
        <v>492</v>
      </c>
      <c r="M11" s="181">
        <f t="shared" si="2"/>
        <v>0.58293838862559244</v>
      </c>
      <c r="N11" s="180">
        <v>882</v>
      </c>
      <c r="O11" s="180">
        <v>574</v>
      </c>
      <c r="P11" s="181">
        <f t="shared" si="3"/>
        <v>0.65079365079365081</v>
      </c>
      <c r="R11" s="164" t="s">
        <v>105</v>
      </c>
      <c r="S11" s="180">
        <v>947</v>
      </c>
      <c r="T11" s="180">
        <v>626</v>
      </c>
      <c r="U11" s="181">
        <f t="shared" si="4"/>
        <v>0.66103484688489966</v>
      </c>
      <c r="V11" s="180">
        <v>1298</v>
      </c>
      <c r="W11" s="180">
        <v>842</v>
      </c>
      <c r="X11" s="181">
        <f t="shared" si="5"/>
        <v>0.64869029275808932</v>
      </c>
    </row>
    <row r="12" spans="2:24" ht="15" customHeight="1">
      <c r="B12" s="164" t="s">
        <v>139</v>
      </c>
      <c r="C12" s="180">
        <v>3986</v>
      </c>
      <c r="D12" s="180">
        <v>2762</v>
      </c>
      <c r="E12" s="181">
        <f t="shared" si="0"/>
        <v>0.69292523833416964</v>
      </c>
      <c r="F12" s="180">
        <v>4892</v>
      </c>
      <c r="G12" s="180">
        <v>3546</v>
      </c>
      <c r="H12" s="181">
        <f t="shared" si="1"/>
        <v>0.7248569092395748</v>
      </c>
      <c r="J12" s="164" t="s">
        <v>139</v>
      </c>
      <c r="K12" s="180">
        <v>342</v>
      </c>
      <c r="L12" s="180">
        <v>88</v>
      </c>
      <c r="M12" s="181">
        <f t="shared" si="2"/>
        <v>0.25730994152046782</v>
      </c>
      <c r="N12" s="180">
        <v>305</v>
      </c>
      <c r="O12" s="180">
        <v>123</v>
      </c>
      <c r="P12" s="181">
        <f t="shared" si="3"/>
        <v>0.40327868852459015</v>
      </c>
      <c r="R12" s="164" t="s">
        <v>139</v>
      </c>
      <c r="S12" s="180">
        <v>650</v>
      </c>
      <c r="T12" s="180">
        <v>295</v>
      </c>
      <c r="U12" s="181">
        <f t="shared" si="4"/>
        <v>0.45384615384615384</v>
      </c>
      <c r="V12" s="180">
        <v>754</v>
      </c>
      <c r="W12" s="180">
        <v>459</v>
      </c>
      <c r="X12" s="181">
        <f t="shared" si="5"/>
        <v>0.60875331564986734</v>
      </c>
    </row>
    <row r="13" spans="2:24" ht="15" customHeight="1">
      <c r="B13" s="164" t="s">
        <v>138</v>
      </c>
      <c r="C13" s="180">
        <v>5023</v>
      </c>
      <c r="D13" s="180">
        <v>3631</v>
      </c>
      <c r="E13" s="181">
        <f t="shared" si="0"/>
        <v>0.72287477603026085</v>
      </c>
      <c r="F13" s="180">
        <v>5500</v>
      </c>
      <c r="G13" s="180">
        <v>4389</v>
      </c>
      <c r="H13" s="181">
        <f t="shared" si="1"/>
        <v>0.79800000000000004</v>
      </c>
      <c r="J13" s="164" t="s">
        <v>138</v>
      </c>
      <c r="K13" s="180">
        <v>293</v>
      </c>
      <c r="L13" s="180">
        <v>174</v>
      </c>
      <c r="M13" s="181">
        <f t="shared" si="2"/>
        <v>0.59385665529010234</v>
      </c>
      <c r="N13" s="180">
        <v>298</v>
      </c>
      <c r="O13" s="180">
        <v>202</v>
      </c>
      <c r="P13" s="181">
        <f t="shared" si="3"/>
        <v>0.67785234899328861</v>
      </c>
      <c r="R13" s="164" t="s">
        <v>138</v>
      </c>
      <c r="S13" s="180">
        <v>634</v>
      </c>
      <c r="T13" s="180">
        <v>411</v>
      </c>
      <c r="U13" s="181">
        <f t="shared" si="4"/>
        <v>0.6482649842271293</v>
      </c>
      <c r="V13" s="180">
        <v>733</v>
      </c>
      <c r="W13" s="180">
        <v>527</v>
      </c>
      <c r="X13" s="181">
        <f t="shared" si="5"/>
        <v>0.71896316507503411</v>
      </c>
    </row>
    <row r="14" spans="2:24" ht="15" customHeight="1">
      <c r="B14" s="164" t="s">
        <v>137</v>
      </c>
      <c r="C14" s="180">
        <v>11980</v>
      </c>
      <c r="D14" s="180">
        <v>8361</v>
      </c>
      <c r="E14" s="181">
        <f t="shared" si="0"/>
        <v>0.69791318864774621</v>
      </c>
      <c r="F14" s="180">
        <v>13592</v>
      </c>
      <c r="G14" s="180">
        <v>9720</v>
      </c>
      <c r="H14" s="181">
        <f t="shared" si="1"/>
        <v>0.7151265450264862</v>
      </c>
      <c r="J14" s="164" t="s">
        <v>137</v>
      </c>
      <c r="K14" s="180">
        <v>623</v>
      </c>
      <c r="L14" s="180">
        <v>343</v>
      </c>
      <c r="M14" s="181">
        <f t="shared" si="2"/>
        <v>0.550561797752809</v>
      </c>
      <c r="N14" s="180">
        <v>729</v>
      </c>
      <c r="O14" s="180">
        <v>440</v>
      </c>
      <c r="P14" s="181">
        <f t="shared" si="3"/>
        <v>0.60356652949245537</v>
      </c>
      <c r="R14" s="164" t="s">
        <v>137</v>
      </c>
      <c r="S14" s="180">
        <v>1166</v>
      </c>
      <c r="T14" s="180">
        <v>761</v>
      </c>
      <c r="U14" s="181">
        <f t="shared" si="4"/>
        <v>0.65265866209262435</v>
      </c>
      <c r="V14" s="180">
        <v>1517</v>
      </c>
      <c r="W14" s="180">
        <v>1064</v>
      </c>
      <c r="X14" s="181">
        <f t="shared" si="5"/>
        <v>0.70138431114040867</v>
      </c>
    </row>
    <row r="15" spans="2:24" ht="15" customHeight="1">
      <c r="B15" s="164" t="s">
        <v>136</v>
      </c>
      <c r="C15" s="180">
        <v>4997</v>
      </c>
      <c r="D15" s="180">
        <v>3496</v>
      </c>
      <c r="E15" s="181">
        <f t="shared" si="0"/>
        <v>0.69961977186311786</v>
      </c>
      <c r="F15" s="180">
        <v>5695</v>
      </c>
      <c r="G15" s="180">
        <v>3958</v>
      </c>
      <c r="H15" s="181">
        <f t="shared" si="1"/>
        <v>0.69499561018437228</v>
      </c>
      <c r="J15" s="164" t="s">
        <v>136</v>
      </c>
      <c r="K15" s="180">
        <v>378</v>
      </c>
      <c r="L15" s="180">
        <v>209</v>
      </c>
      <c r="M15" s="181">
        <f t="shared" si="2"/>
        <v>0.55291005291005291</v>
      </c>
      <c r="N15" s="180">
        <v>444</v>
      </c>
      <c r="O15" s="180">
        <v>235</v>
      </c>
      <c r="P15" s="181">
        <f t="shared" si="3"/>
        <v>0.52927927927927931</v>
      </c>
      <c r="R15" s="164" t="s">
        <v>136</v>
      </c>
      <c r="S15" s="180">
        <v>511</v>
      </c>
      <c r="T15" s="180">
        <v>346</v>
      </c>
      <c r="U15" s="181">
        <f t="shared" si="4"/>
        <v>0.67710371819960857</v>
      </c>
      <c r="V15" s="180">
        <v>600</v>
      </c>
      <c r="W15" s="180">
        <v>405</v>
      </c>
      <c r="X15" s="181">
        <f t="shared" si="5"/>
        <v>0.67500000000000004</v>
      </c>
    </row>
    <row r="16" spans="2:24" ht="15" customHeight="1">
      <c r="B16" s="164" t="s">
        <v>135</v>
      </c>
      <c r="C16" s="180">
        <v>4690</v>
      </c>
      <c r="D16" s="180">
        <v>3171</v>
      </c>
      <c r="E16" s="181">
        <f t="shared" si="0"/>
        <v>0.67611940298507467</v>
      </c>
      <c r="F16" s="180">
        <v>5147</v>
      </c>
      <c r="G16" s="180">
        <v>3870</v>
      </c>
      <c r="H16" s="181">
        <f t="shared" si="1"/>
        <v>0.7518943073635127</v>
      </c>
      <c r="J16" s="164" t="s">
        <v>135</v>
      </c>
      <c r="K16" s="180">
        <v>302</v>
      </c>
      <c r="L16" s="180">
        <v>179</v>
      </c>
      <c r="M16" s="181">
        <f t="shared" si="2"/>
        <v>0.5927152317880795</v>
      </c>
      <c r="N16" s="180">
        <v>308</v>
      </c>
      <c r="O16" s="180">
        <v>221</v>
      </c>
      <c r="P16" s="181">
        <f t="shared" si="3"/>
        <v>0.71753246753246758</v>
      </c>
      <c r="R16" s="164" t="s">
        <v>135</v>
      </c>
      <c r="S16" s="180">
        <v>395</v>
      </c>
      <c r="T16" s="180">
        <v>272</v>
      </c>
      <c r="U16" s="181">
        <f t="shared" si="4"/>
        <v>0.68860759493670887</v>
      </c>
      <c r="V16" s="180">
        <v>487</v>
      </c>
      <c r="W16" s="180">
        <v>365</v>
      </c>
      <c r="X16" s="181">
        <f t="shared" si="5"/>
        <v>0.74948665297741268</v>
      </c>
    </row>
    <row r="17" spans="2:24" ht="15" customHeight="1">
      <c r="B17" s="164" t="s">
        <v>134</v>
      </c>
      <c r="C17" s="180">
        <v>4280</v>
      </c>
      <c r="D17" s="180">
        <v>2808</v>
      </c>
      <c r="E17" s="181">
        <f t="shared" si="0"/>
        <v>0.65607476635514017</v>
      </c>
      <c r="F17" s="180">
        <v>5424</v>
      </c>
      <c r="G17" s="180">
        <v>3949</v>
      </c>
      <c r="H17" s="181">
        <f t="shared" si="1"/>
        <v>0.72806047197640122</v>
      </c>
      <c r="J17" s="164" t="s">
        <v>134</v>
      </c>
      <c r="K17" s="180">
        <v>277</v>
      </c>
      <c r="L17" s="180">
        <v>160</v>
      </c>
      <c r="M17" s="181">
        <f t="shared" si="2"/>
        <v>0.57761732851985559</v>
      </c>
      <c r="N17" s="180">
        <v>372</v>
      </c>
      <c r="O17" s="180">
        <v>255</v>
      </c>
      <c r="P17" s="181">
        <f t="shared" si="3"/>
        <v>0.68548387096774188</v>
      </c>
      <c r="R17" s="164" t="s">
        <v>134</v>
      </c>
      <c r="S17" s="180">
        <v>508</v>
      </c>
      <c r="T17" s="180">
        <v>335</v>
      </c>
      <c r="U17" s="181">
        <f t="shared" si="4"/>
        <v>0.65944881889763785</v>
      </c>
      <c r="V17" s="180">
        <v>708</v>
      </c>
      <c r="W17" s="180">
        <v>530</v>
      </c>
      <c r="X17" s="181">
        <f t="shared" si="5"/>
        <v>0.74858757062146897</v>
      </c>
    </row>
    <row r="18" spans="2:24" ht="15" customHeight="1">
      <c r="B18" s="164" t="s">
        <v>133</v>
      </c>
      <c r="C18" s="180">
        <v>4471</v>
      </c>
      <c r="D18" s="180">
        <v>2936</v>
      </c>
      <c r="E18" s="181">
        <f t="shared" si="0"/>
        <v>0.65667635875643038</v>
      </c>
      <c r="F18" s="180">
        <v>5055</v>
      </c>
      <c r="G18" s="180">
        <v>3691</v>
      </c>
      <c r="H18" s="181">
        <f t="shared" si="1"/>
        <v>0.73016815034619187</v>
      </c>
      <c r="J18" s="164" t="s">
        <v>133</v>
      </c>
      <c r="K18" s="180">
        <v>296</v>
      </c>
      <c r="L18" s="180">
        <v>177</v>
      </c>
      <c r="M18" s="181">
        <f t="shared" si="2"/>
        <v>0.59797297297297303</v>
      </c>
      <c r="N18" s="180">
        <v>338</v>
      </c>
      <c r="O18" s="180">
        <v>207</v>
      </c>
      <c r="P18" s="181">
        <f t="shared" si="3"/>
        <v>0.6124260355029586</v>
      </c>
      <c r="R18" s="164" t="s">
        <v>133</v>
      </c>
      <c r="S18" s="180">
        <v>654</v>
      </c>
      <c r="T18" s="180">
        <v>411</v>
      </c>
      <c r="U18" s="181">
        <f t="shared" si="4"/>
        <v>0.62844036697247707</v>
      </c>
      <c r="V18" s="180">
        <v>730</v>
      </c>
      <c r="W18" s="180">
        <v>495</v>
      </c>
      <c r="X18" s="181">
        <f t="shared" si="5"/>
        <v>0.67808219178082196</v>
      </c>
    </row>
    <row r="19" spans="2:24" ht="15" customHeight="1">
      <c r="B19" s="164" t="s">
        <v>88</v>
      </c>
      <c r="C19" s="180">
        <v>7956</v>
      </c>
      <c r="D19" s="180">
        <v>5616</v>
      </c>
      <c r="E19" s="181">
        <f t="shared" si="0"/>
        <v>0.70588235294117652</v>
      </c>
      <c r="F19" s="180">
        <v>9070</v>
      </c>
      <c r="G19" s="180">
        <v>6902</v>
      </c>
      <c r="H19" s="181">
        <f t="shared" si="1"/>
        <v>0.76097023153252485</v>
      </c>
      <c r="J19" s="164" t="s">
        <v>88</v>
      </c>
      <c r="K19" s="180">
        <v>524</v>
      </c>
      <c r="L19" s="180">
        <v>275</v>
      </c>
      <c r="M19" s="181">
        <f t="shared" si="2"/>
        <v>0.52480916030534353</v>
      </c>
      <c r="N19" s="180">
        <v>488</v>
      </c>
      <c r="O19" s="180">
        <v>324</v>
      </c>
      <c r="P19" s="181">
        <f t="shared" si="3"/>
        <v>0.66393442622950816</v>
      </c>
      <c r="R19" s="164" t="s">
        <v>88</v>
      </c>
      <c r="S19" s="180">
        <v>1266</v>
      </c>
      <c r="T19" s="180">
        <v>688</v>
      </c>
      <c r="U19" s="181">
        <f t="shared" si="4"/>
        <v>0.54344391785150081</v>
      </c>
      <c r="V19" s="180">
        <v>1190</v>
      </c>
      <c r="W19" s="180">
        <v>826</v>
      </c>
      <c r="X19" s="181">
        <f t="shared" si="5"/>
        <v>0.69411764705882351</v>
      </c>
    </row>
    <row r="20" spans="2:24" ht="15" customHeight="1">
      <c r="B20" s="164" t="s">
        <v>132</v>
      </c>
      <c r="C20" s="180">
        <v>8346</v>
      </c>
      <c r="D20" s="180">
        <v>6043</v>
      </c>
      <c r="E20" s="181">
        <f t="shared" si="0"/>
        <v>0.72405942966690628</v>
      </c>
      <c r="F20" s="180">
        <v>9814</v>
      </c>
      <c r="G20" s="180">
        <v>7499</v>
      </c>
      <c r="H20" s="181">
        <f t="shared" si="1"/>
        <v>0.76411249235785617</v>
      </c>
      <c r="J20" s="164" t="s">
        <v>132</v>
      </c>
      <c r="K20" s="180">
        <v>368</v>
      </c>
      <c r="L20" s="180">
        <v>257</v>
      </c>
      <c r="M20" s="181">
        <f t="shared" si="2"/>
        <v>0.69836956521739135</v>
      </c>
      <c r="N20" s="180">
        <v>481</v>
      </c>
      <c r="O20" s="180">
        <v>376</v>
      </c>
      <c r="P20" s="181">
        <f t="shared" si="3"/>
        <v>0.78170478170478175</v>
      </c>
      <c r="R20" s="164" t="s">
        <v>132</v>
      </c>
      <c r="S20" s="180">
        <v>692</v>
      </c>
      <c r="T20" s="180">
        <v>487</v>
      </c>
      <c r="U20" s="181">
        <f t="shared" si="4"/>
        <v>0.70375722543352603</v>
      </c>
      <c r="V20" s="180">
        <v>946</v>
      </c>
      <c r="W20" s="180">
        <v>724</v>
      </c>
      <c r="X20" s="181">
        <f t="shared" si="5"/>
        <v>0.76532769556025371</v>
      </c>
    </row>
    <row r="21" spans="2:24" ht="15" customHeight="1">
      <c r="B21" s="170"/>
      <c r="C21" s="169"/>
      <c r="J21" s="170"/>
      <c r="K21" s="169"/>
      <c r="R21" s="170"/>
      <c r="S21" s="169"/>
    </row>
    <row r="22" spans="2:24" ht="15" customHeight="1">
      <c r="B22" s="170"/>
      <c r="C22" s="171"/>
      <c r="J22" s="170"/>
      <c r="K22" s="171"/>
      <c r="R22" s="170"/>
      <c r="S22" s="171"/>
    </row>
    <row r="23" spans="2:24" ht="15" customHeight="1">
      <c r="B23" s="172" t="s">
        <v>159</v>
      </c>
      <c r="C23" s="171"/>
      <c r="J23" s="172" t="s">
        <v>160</v>
      </c>
      <c r="K23" s="171"/>
      <c r="R23" s="172" t="s">
        <v>161</v>
      </c>
      <c r="S23" s="171"/>
    </row>
    <row r="24" spans="2:24" ht="15" customHeight="1">
      <c r="B24" s="170"/>
      <c r="C24" s="207" t="s">
        <v>153</v>
      </c>
      <c r="D24" s="207"/>
      <c r="E24" s="207"/>
      <c r="F24" s="207" t="s">
        <v>154</v>
      </c>
      <c r="G24" s="207"/>
      <c r="H24" s="207"/>
      <c r="J24" s="170"/>
      <c r="K24" s="207" t="s">
        <v>153</v>
      </c>
      <c r="L24" s="207"/>
      <c r="M24" s="207"/>
      <c r="N24" s="207" t="s">
        <v>154</v>
      </c>
      <c r="O24" s="207"/>
      <c r="P24" s="207"/>
      <c r="R24" s="170"/>
      <c r="S24" s="207" t="s">
        <v>153</v>
      </c>
      <c r="T24" s="207"/>
      <c r="U24" s="207"/>
      <c r="V24" s="207" t="s">
        <v>154</v>
      </c>
      <c r="W24" s="207"/>
      <c r="X24" s="207"/>
    </row>
    <row r="25" spans="2:24" ht="33.75">
      <c r="B25" s="168" t="s">
        <v>131</v>
      </c>
      <c r="C25" s="167" t="s">
        <v>155</v>
      </c>
      <c r="D25" s="177" t="s">
        <v>156</v>
      </c>
      <c r="E25" s="177" t="s">
        <v>157</v>
      </c>
      <c r="F25" s="167" t="s">
        <v>155</v>
      </c>
      <c r="G25" s="177" t="s">
        <v>156</v>
      </c>
      <c r="H25" s="177" t="s">
        <v>157</v>
      </c>
      <c r="J25" s="168" t="s">
        <v>130</v>
      </c>
      <c r="K25" s="167" t="s">
        <v>155</v>
      </c>
      <c r="L25" s="177" t="s">
        <v>156</v>
      </c>
      <c r="M25" s="177" t="s">
        <v>157</v>
      </c>
      <c r="N25" s="167" t="s">
        <v>155</v>
      </c>
      <c r="O25" s="177" t="s">
        <v>156</v>
      </c>
      <c r="P25" s="177" t="s">
        <v>157</v>
      </c>
      <c r="R25" s="168" t="s">
        <v>162</v>
      </c>
      <c r="S25" s="167" t="s">
        <v>155</v>
      </c>
      <c r="T25" s="177" t="s">
        <v>156</v>
      </c>
      <c r="U25" s="177" t="s">
        <v>157</v>
      </c>
      <c r="V25" s="167" t="s">
        <v>155</v>
      </c>
      <c r="W25" s="177" t="s">
        <v>156</v>
      </c>
      <c r="X25" s="177" t="s">
        <v>157</v>
      </c>
    </row>
    <row r="26" spans="2:24" ht="15" customHeight="1">
      <c r="B26" s="166" t="s">
        <v>128</v>
      </c>
      <c r="C26" s="182">
        <f>SUM(C27:C68)</f>
        <v>88110</v>
      </c>
      <c r="D26" s="182">
        <f>SUM(D27:D68)</f>
        <v>60189</v>
      </c>
      <c r="E26" s="179">
        <f>D26/C26</f>
        <v>0.68311201906707519</v>
      </c>
      <c r="F26" s="182">
        <v>103569</v>
      </c>
      <c r="G26" s="182">
        <v>72905</v>
      </c>
      <c r="H26" s="179">
        <f>G26/F26</f>
        <v>0.70392685069856809</v>
      </c>
      <c r="J26" s="166" t="s">
        <v>128</v>
      </c>
      <c r="K26" s="182">
        <f>SUM(K27:K68)</f>
        <v>5404</v>
      </c>
      <c r="L26" s="182">
        <f>SUM(L27:L68)</f>
        <v>2889</v>
      </c>
      <c r="M26" s="179">
        <f>L26/K26</f>
        <v>0.53460399703923023</v>
      </c>
      <c r="N26" s="182">
        <f>SUM(N27:N68)</f>
        <v>5850</v>
      </c>
      <c r="O26" s="182">
        <f>SUM(O27:O68)</f>
        <v>3621</v>
      </c>
      <c r="P26" s="179">
        <f>O26/N26</f>
        <v>0.61897435897435893</v>
      </c>
      <c r="R26" s="166" t="s">
        <v>128</v>
      </c>
      <c r="S26" s="182">
        <f>SUM(S27:S68)</f>
        <v>9379</v>
      </c>
      <c r="T26" s="182">
        <f>SUM(T27:T68)</f>
        <v>5782</v>
      </c>
      <c r="U26" s="179">
        <f>T26/S26</f>
        <v>0.61648363364964287</v>
      </c>
      <c r="V26" s="182">
        <f>SUM(V27:V68)</f>
        <v>11187</v>
      </c>
      <c r="W26" s="182">
        <f>SUM(W27:W68)</f>
        <v>7731</v>
      </c>
      <c r="X26" s="179">
        <f>W26/V26</f>
        <v>0.69106999195494767</v>
      </c>
    </row>
    <row r="27" spans="2:24" ht="15" customHeight="1">
      <c r="B27" s="164" t="s">
        <v>127</v>
      </c>
      <c r="C27" s="180">
        <v>2509</v>
      </c>
      <c r="D27" s="180">
        <v>1673</v>
      </c>
      <c r="E27" s="181">
        <f t="shared" ref="E27:E68" si="6">D27/C27</f>
        <v>0.66679952172180157</v>
      </c>
      <c r="F27" s="180">
        <v>2588</v>
      </c>
      <c r="G27" s="180">
        <v>1878</v>
      </c>
      <c r="H27" s="181">
        <f t="shared" ref="H27:H68" si="7">G27/F27</f>
        <v>0.72565687789799072</v>
      </c>
      <c r="J27" s="164" t="s">
        <v>127</v>
      </c>
      <c r="K27" s="180">
        <v>173</v>
      </c>
      <c r="L27" s="180">
        <v>98</v>
      </c>
      <c r="M27" s="181">
        <f t="shared" ref="M27:M68" si="8">L27/K27</f>
        <v>0.56647398843930641</v>
      </c>
      <c r="N27" s="180">
        <v>187</v>
      </c>
      <c r="O27" s="180">
        <v>148</v>
      </c>
      <c r="P27" s="181">
        <f t="shared" ref="P27:P68" si="9">O27/N27</f>
        <v>0.79144385026737973</v>
      </c>
      <c r="R27" s="164" t="s">
        <v>127</v>
      </c>
      <c r="S27" s="180">
        <v>195</v>
      </c>
      <c r="T27" s="180">
        <v>136</v>
      </c>
      <c r="U27" s="181">
        <f t="shared" ref="U27:U68" si="10">T27/S27</f>
        <v>0.6974358974358974</v>
      </c>
      <c r="V27" s="180">
        <v>280</v>
      </c>
      <c r="W27" s="180">
        <v>212</v>
      </c>
      <c r="X27" s="181">
        <f t="shared" ref="X27:X68" si="11">W27/V27</f>
        <v>0.75714285714285712</v>
      </c>
    </row>
    <row r="28" spans="2:24" ht="15" customHeight="1">
      <c r="B28" s="164" t="s">
        <v>126</v>
      </c>
      <c r="C28" s="180">
        <v>742</v>
      </c>
      <c r="D28" s="180">
        <v>523</v>
      </c>
      <c r="E28" s="181">
        <f t="shared" si="6"/>
        <v>0.70485175202156336</v>
      </c>
      <c r="F28" s="180">
        <v>781</v>
      </c>
      <c r="G28" s="180">
        <v>558</v>
      </c>
      <c r="H28" s="181">
        <f t="shared" si="7"/>
        <v>0.71446862996158766</v>
      </c>
      <c r="J28" s="164" t="s">
        <v>126</v>
      </c>
      <c r="K28" s="180">
        <v>40</v>
      </c>
      <c r="L28" s="180">
        <v>29</v>
      </c>
      <c r="M28" s="181">
        <f t="shared" si="8"/>
        <v>0.72499999999999998</v>
      </c>
      <c r="N28" s="180">
        <v>35</v>
      </c>
      <c r="O28" s="180">
        <v>23</v>
      </c>
      <c r="P28" s="181">
        <f t="shared" si="9"/>
        <v>0.65714285714285714</v>
      </c>
      <c r="R28" s="164" t="s">
        <v>126</v>
      </c>
      <c r="S28" s="180">
        <v>76</v>
      </c>
      <c r="T28" s="180">
        <v>56</v>
      </c>
      <c r="U28" s="181">
        <f t="shared" si="10"/>
        <v>0.73684210526315785</v>
      </c>
      <c r="V28" s="180">
        <v>81</v>
      </c>
      <c r="W28" s="180">
        <v>55</v>
      </c>
      <c r="X28" s="181">
        <f t="shared" si="11"/>
        <v>0.67901234567901236</v>
      </c>
    </row>
    <row r="29" spans="2:24" ht="15" customHeight="1">
      <c r="B29" s="164" t="s">
        <v>125</v>
      </c>
      <c r="C29" s="180">
        <v>1202</v>
      </c>
      <c r="D29" s="180">
        <v>849</v>
      </c>
      <c r="E29" s="181">
        <f t="shared" si="6"/>
        <v>0.70632279534109821</v>
      </c>
      <c r="F29" s="180">
        <v>1106</v>
      </c>
      <c r="G29" s="180">
        <v>790</v>
      </c>
      <c r="H29" s="181">
        <f t="shared" si="7"/>
        <v>0.7142857142857143</v>
      </c>
      <c r="J29" s="164" t="s">
        <v>125</v>
      </c>
      <c r="K29" s="180">
        <v>72</v>
      </c>
      <c r="L29" s="180">
        <v>36</v>
      </c>
      <c r="M29" s="181">
        <f t="shared" si="8"/>
        <v>0.5</v>
      </c>
      <c r="N29" s="180">
        <v>52</v>
      </c>
      <c r="O29" s="180">
        <v>43</v>
      </c>
      <c r="P29" s="181">
        <f t="shared" si="9"/>
        <v>0.82692307692307687</v>
      </c>
      <c r="R29" s="164" t="s">
        <v>125</v>
      </c>
      <c r="S29" s="180">
        <v>117</v>
      </c>
      <c r="T29" s="180">
        <v>58</v>
      </c>
      <c r="U29" s="181">
        <f t="shared" si="10"/>
        <v>0.49572649572649574</v>
      </c>
      <c r="V29" s="180">
        <v>150</v>
      </c>
      <c r="W29" s="180">
        <v>95</v>
      </c>
      <c r="X29" s="181">
        <f t="shared" si="11"/>
        <v>0.6333333333333333</v>
      </c>
    </row>
    <row r="30" spans="2:24" ht="15" customHeight="1">
      <c r="B30" s="164" t="s">
        <v>124</v>
      </c>
      <c r="C30" s="180">
        <v>1488</v>
      </c>
      <c r="D30" s="180">
        <v>1064</v>
      </c>
      <c r="E30" s="181">
        <f t="shared" si="6"/>
        <v>0.71505376344086025</v>
      </c>
      <c r="F30" s="180">
        <v>1923</v>
      </c>
      <c r="G30" s="180">
        <v>1341</v>
      </c>
      <c r="H30" s="181">
        <f t="shared" si="7"/>
        <v>0.69734789391575658</v>
      </c>
      <c r="J30" s="164" t="s">
        <v>124</v>
      </c>
      <c r="K30" s="180">
        <v>156</v>
      </c>
      <c r="L30" s="180">
        <v>45</v>
      </c>
      <c r="M30" s="181">
        <f t="shared" si="8"/>
        <v>0.28846153846153844</v>
      </c>
      <c r="N30" s="180">
        <v>145</v>
      </c>
      <c r="O30" s="180">
        <v>48</v>
      </c>
      <c r="P30" s="181">
        <f t="shared" si="9"/>
        <v>0.33103448275862069</v>
      </c>
      <c r="R30" s="164" t="s">
        <v>124</v>
      </c>
      <c r="S30" s="180">
        <v>239</v>
      </c>
      <c r="T30" s="180">
        <v>129</v>
      </c>
      <c r="U30" s="181">
        <f t="shared" si="10"/>
        <v>0.53974895397489542</v>
      </c>
      <c r="V30" s="180">
        <v>295</v>
      </c>
      <c r="W30" s="180">
        <v>178</v>
      </c>
      <c r="X30" s="181">
        <f t="shared" si="11"/>
        <v>0.60338983050847461</v>
      </c>
    </row>
    <row r="31" spans="2:24" ht="15" customHeight="1">
      <c r="B31" s="164" t="s">
        <v>123</v>
      </c>
      <c r="C31" s="180">
        <v>1223</v>
      </c>
      <c r="D31" s="180">
        <v>883</v>
      </c>
      <c r="E31" s="181">
        <f t="shared" si="6"/>
        <v>0.72199509403107109</v>
      </c>
      <c r="F31" s="180">
        <v>1113</v>
      </c>
      <c r="G31" s="180">
        <v>899</v>
      </c>
      <c r="H31" s="181">
        <f t="shared" si="7"/>
        <v>0.80772686433063789</v>
      </c>
      <c r="J31" s="164" t="s">
        <v>123</v>
      </c>
      <c r="K31" s="180">
        <v>95</v>
      </c>
      <c r="L31" s="180">
        <v>53</v>
      </c>
      <c r="M31" s="181">
        <f t="shared" si="8"/>
        <v>0.55789473684210522</v>
      </c>
      <c r="N31" s="180">
        <v>82</v>
      </c>
      <c r="O31" s="180">
        <v>48</v>
      </c>
      <c r="P31" s="181">
        <f t="shared" si="9"/>
        <v>0.58536585365853655</v>
      </c>
      <c r="R31" s="164" t="s">
        <v>123</v>
      </c>
      <c r="S31" s="180">
        <v>173</v>
      </c>
      <c r="T31" s="180">
        <v>108</v>
      </c>
      <c r="U31" s="181">
        <f t="shared" si="10"/>
        <v>0.62427745664739887</v>
      </c>
      <c r="V31" s="180">
        <v>153</v>
      </c>
      <c r="W31" s="180">
        <v>104</v>
      </c>
      <c r="X31" s="181">
        <f t="shared" si="11"/>
        <v>0.6797385620915033</v>
      </c>
    </row>
    <row r="32" spans="2:24" ht="15" customHeight="1">
      <c r="B32" s="164" t="s">
        <v>122</v>
      </c>
      <c r="C32" s="180">
        <v>798</v>
      </c>
      <c r="D32" s="180">
        <v>601</v>
      </c>
      <c r="E32" s="181">
        <f t="shared" si="6"/>
        <v>0.75313283208020054</v>
      </c>
      <c r="F32" s="180">
        <v>840</v>
      </c>
      <c r="G32" s="180">
        <v>641</v>
      </c>
      <c r="H32" s="181">
        <f t="shared" si="7"/>
        <v>0.76309523809523805</v>
      </c>
      <c r="J32" s="164" t="s">
        <v>122</v>
      </c>
      <c r="K32" s="180">
        <v>31</v>
      </c>
      <c r="L32" s="180">
        <v>12</v>
      </c>
      <c r="M32" s="181">
        <f t="shared" si="8"/>
        <v>0.38709677419354838</v>
      </c>
      <c r="N32" s="180">
        <v>23</v>
      </c>
      <c r="O32" s="180">
        <v>17</v>
      </c>
      <c r="P32" s="181">
        <f t="shared" si="9"/>
        <v>0.73913043478260865</v>
      </c>
      <c r="R32" s="164" t="s">
        <v>122</v>
      </c>
      <c r="S32" s="180">
        <v>79</v>
      </c>
      <c r="T32" s="180">
        <v>56</v>
      </c>
      <c r="U32" s="181">
        <f t="shared" si="10"/>
        <v>0.70886075949367089</v>
      </c>
      <c r="V32" s="180">
        <v>67</v>
      </c>
      <c r="W32" s="180">
        <v>53</v>
      </c>
      <c r="X32" s="181">
        <f t="shared" si="11"/>
        <v>0.79104477611940294</v>
      </c>
    </row>
    <row r="33" spans="2:24" ht="15" customHeight="1">
      <c r="B33" s="164" t="s">
        <v>121</v>
      </c>
      <c r="C33" s="180">
        <v>1664</v>
      </c>
      <c r="D33" s="180">
        <v>1119</v>
      </c>
      <c r="E33" s="181">
        <f t="shared" si="6"/>
        <v>0.67247596153846156</v>
      </c>
      <c r="F33" s="180">
        <v>1619</v>
      </c>
      <c r="G33" s="180">
        <v>1157</v>
      </c>
      <c r="H33" s="181">
        <f t="shared" si="7"/>
        <v>0.71463866584311309</v>
      </c>
      <c r="J33" s="164" t="s">
        <v>121</v>
      </c>
      <c r="K33" s="180">
        <v>111</v>
      </c>
      <c r="L33" s="180">
        <v>40</v>
      </c>
      <c r="M33" s="181">
        <f t="shared" si="8"/>
        <v>0.36036036036036034</v>
      </c>
      <c r="N33" s="180">
        <v>93</v>
      </c>
      <c r="O33" s="180">
        <v>40</v>
      </c>
      <c r="P33" s="181">
        <f t="shared" si="9"/>
        <v>0.43010752688172044</v>
      </c>
      <c r="R33" s="164" t="s">
        <v>121</v>
      </c>
      <c r="S33" s="180">
        <v>165</v>
      </c>
      <c r="T33" s="180">
        <v>87</v>
      </c>
      <c r="U33" s="181">
        <f t="shared" si="10"/>
        <v>0.52727272727272723</v>
      </c>
      <c r="V33" s="180">
        <v>172</v>
      </c>
      <c r="W33" s="180">
        <v>120</v>
      </c>
      <c r="X33" s="181">
        <f t="shared" si="11"/>
        <v>0.69767441860465118</v>
      </c>
    </row>
    <row r="34" spans="2:24" ht="15" customHeight="1">
      <c r="B34" s="164" t="s">
        <v>120</v>
      </c>
      <c r="C34" s="180">
        <v>1703</v>
      </c>
      <c r="D34" s="180">
        <v>1181</v>
      </c>
      <c r="E34" s="181">
        <f t="shared" si="6"/>
        <v>0.69348209042865527</v>
      </c>
      <c r="F34" s="180">
        <v>2115</v>
      </c>
      <c r="G34" s="180">
        <v>1685</v>
      </c>
      <c r="H34" s="181">
        <f t="shared" si="7"/>
        <v>0.79669030732860524</v>
      </c>
      <c r="J34" s="164" t="s">
        <v>120</v>
      </c>
      <c r="K34" s="180">
        <v>97</v>
      </c>
      <c r="L34" s="180">
        <v>60</v>
      </c>
      <c r="M34" s="181">
        <f t="shared" si="8"/>
        <v>0.61855670103092786</v>
      </c>
      <c r="N34" s="180">
        <v>94</v>
      </c>
      <c r="O34" s="180">
        <v>56</v>
      </c>
      <c r="P34" s="181">
        <f t="shared" si="9"/>
        <v>0.5957446808510638</v>
      </c>
      <c r="R34" s="164" t="s">
        <v>120</v>
      </c>
      <c r="S34" s="180">
        <v>142</v>
      </c>
      <c r="T34" s="180">
        <v>88</v>
      </c>
      <c r="U34" s="181">
        <f t="shared" si="10"/>
        <v>0.61971830985915488</v>
      </c>
      <c r="V34" s="180">
        <v>150</v>
      </c>
      <c r="W34" s="180">
        <v>112</v>
      </c>
      <c r="X34" s="181">
        <f t="shared" si="11"/>
        <v>0.7466666666666667</v>
      </c>
    </row>
    <row r="35" spans="2:24" ht="15" customHeight="1">
      <c r="B35" s="164" t="s">
        <v>119</v>
      </c>
      <c r="C35" s="180">
        <v>900</v>
      </c>
      <c r="D35" s="180">
        <v>638</v>
      </c>
      <c r="E35" s="181">
        <f t="shared" si="6"/>
        <v>0.7088888888888889</v>
      </c>
      <c r="F35" s="180">
        <v>935</v>
      </c>
      <c r="G35" s="180">
        <v>745</v>
      </c>
      <c r="H35" s="181">
        <f t="shared" si="7"/>
        <v>0.79679144385026734</v>
      </c>
      <c r="J35" s="164" t="s">
        <v>119</v>
      </c>
      <c r="K35" s="180">
        <v>48</v>
      </c>
      <c r="L35" s="180">
        <v>31</v>
      </c>
      <c r="M35" s="181">
        <f t="shared" si="8"/>
        <v>0.64583333333333337</v>
      </c>
      <c r="N35" s="180">
        <v>56</v>
      </c>
      <c r="O35" s="180">
        <v>25</v>
      </c>
      <c r="P35" s="181">
        <f t="shared" si="9"/>
        <v>0.44642857142857145</v>
      </c>
      <c r="R35" s="164" t="s">
        <v>119</v>
      </c>
      <c r="S35" s="180">
        <v>134</v>
      </c>
      <c r="T35" s="180">
        <v>73</v>
      </c>
      <c r="U35" s="181">
        <f t="shared" si="10"/>
        <v>0.54477611940298509</v>
      </c>
      <c r="V35" s="180">
        <v>118</v>
      </c>
      <c r="W35" s="180">
        <v>79</v>
      </c>
      <c r="X35" s="181">
        <f t="shared" si="11"/>
        <v>0.66949152542372881</v>
      </c>
    </row>
    <row r="36" spans="2:24" ht="15" customHeight="1">
      <c r="B36" s="164" t="s">
        <v>118</v>
      </c>
      <c r="C36" s="180">
        <v>1047</v>
      </c>
      <c r="D36" s="180">
        <v>712</v>
      </c>
      <c r="E36" s="181">
        <f t="shared" si="6"/>
        <v>0.68003820439350526</v>
      </c>
      <c r="F36" s="180">
        <v>1010</v>
      </c>
      <c r="G36" s="180">
        <v>814</v>
      </c>
      <c r="H36" s="181">
        <f t="shared" si="7"/>
        <v>0.80594059405940599</v>
      </c>
      <c r="J36" s="164" t="s">
        <v>118</v>
      </c>
      <c r="K36" s="180">
        <v>70</v>
      </c>
      <c r="L36" s="180">
        <v>36</v>
      </c>
      <c r="M36" s="181">
        <f t="shared" si="8"/>
        <v>0.51428571428571423</v>
      </c>
      <c r="N36" s="180">
        <v>57</v>
      </c>
      <c r="O36" s="180">
        <v>38</v>
      </c>
      <c r="P36" s="181">
        <f t="shared" si="9"/>
        <v>0.66666666666666663</v>
      </c>
      <c r="R36" s="164" t="s">
        <v>118</v>
      </c>
      <c r="S36" s="180">
        <v>136</v>
      </c>
      <c r="T36" s="180">
        <v>75</v>
      </c>
      <c r="U36" s="181">
        <f t="shared" si="10"/>
        <v>0.55147058823529416</v>
      </c>
      <c r="V36" s="180">
        <v>186</v>
      </c>
      <c r="W36" s="180">
        <v>130</v>
      </c>
      <c r="X36" s="181">
        <f t="shared" si="11"/>
        <v>0.69892473118279574</v>
      </c>
    </row>
    <row r="37" spans="2:24" ht="15" customHeight="1">
      <c r="B37" s="164" t="s">
        <v>117</v>
      </c>
      <c r="C37" s="180">
        <v>486</v>
      </c>
      <c r="D37" s="180">
        <v>387</v>
      </c>
      <c r="E37" s="181">
        <f t="shared" si="6"/>
        <v>0.79629629629629628</v>
      </c>
      <c r="F37" s="180">
        <v>715</v>
      </c>
      <c r="G37" s="180">
        <v>544</v>
      </c>
      <c r="H37" s="181">
        <f t="shared" si="7"/>
        <v>0.76083916083916081</v>
      </c>
      <c r="J37" s="164" t="s">
        <v>117</v>
      </c>
      <c r="K37" s="180">
        <v>54</v>
      </c>
      <c r="L37" s="180">
        <v>25</v>
      </c>
      <c r="M37" s="181">
        <f t="shared" si="8"/>
        <v>0.46296296296296297</v>
      </c>
      <c r="N37" s="180">
        <v>47</v>
      </c>
      <c r="O37" s="180">
        <v>30</v>
      </c>
      <c r="P37" s="181">
        <f t="shared" si="9"/>
        <v>0.63829787234042556</v>
      </c>
      <c r="R37" s="164" t="s">
        <v>117</v>
      </c>
      <c r="S37" s="180">
        <v>96</v>
      </c>
      <c r="T37" s="180">
        <v>57</v>
      </c>
      <c r="U37" s="181">
        <f t="shared" si="10"/>
        <v>0.59375</v>
      </c>
      <c r="V37" s="180">
        <v>91</v>
      </c>
      <c r="W37" s="180">
        <v>59</v>
      </c>
      <c r="X37" s="181">
        <f t="shared" si="11"/>
        <v>0.64835164835164838</v>
      </c>
    </row>
    <row r="38" spans="2:24" ht="15" customHeight="1">
      <c r="B38" s="164" t="s">
        <v>116</v>
      </c>
      <c r="C38" s="180">
        <v>3377</v>
      </c>
      <c r="D38" s="180">
        <v>2112</v>
      </c>
      <c r="E38" s="181">
        <f t="shared" si="6"/>
        <v>0.62540716612377845</v>
      </c>
      <c r="F38" s="180">
        <v>4389</v>
      </c>
      <c r="G38" s="180">
        <v>2691</v>
      </c>
      <c r="H38" s="181">
        <f t="shared" si="7"/>
        <v>0.61312371838687629</v>
      </c>
      <c r="J38" s="164" t="s">
        <v>116</v>
      </c>
      <c r="K38" s="180">
        <v>139</v>
      </c>
      <c r="L38" s="180">
        <v>37</v>
      </c>
      <c r="M38" s="181">
        <f t="shared" si="8"/>
        <v>0.26618705035971224</v>
      </c>
      <c r="N38" s="180">
        <v>207</v>
      </c>
      <c r="O38" s="180">
        <v>100</v>
      </c>
      <c r="P38" s="181">
        <f t="shared" si="9"/>
        <v>0.48309178743961351</v>
      </c>
      <c r="R38" s="164" t="s">
        <v>116</v>
      </c>
      <c r="S38" s="180">
        <v>133</v>
      </c>
      <c r="T38" s="180">
        <v>84</v>
      </c>
      <c r="U38" s="181">
        <f t="shared" si="10"/>
        <v>0.63157894736842102</v>
      </c>
      <c r="V38" s="180">
        <v>255</v>
      </c>
      <c r="W38" s="180">
        <v>181</v>
      </c>
      <c r="X38" s="181">
        <f t="shared" si="11"/>
        <v>0.70980392156862748</v>
      </c>
    </row>
    <row r="39" spans="2:24" ht="15" customHeight="1">
      <c r="B39" s="164" t="s">
        <v>115</v>
      </c>
      <c r="C39" s="180">
        <v>478</v>
      </c>
      <c r="D39" s="180">
        <v>317</v>
      </c>
      <c r="E39" s="181">
        <f t="shared" si="6"/>
        <v>0.66317991631799167</v>
      </c>
      <c r="F39" s="180">
        <v>444</v>
      </c>
      <c r="G39" s="180">
        <v>307</v>
      </c>
      <c r="H39" s="181">
        <f t="shared" si="7"/>
        <v>0.69144144144144148</v>
      </c>
      <c r="J39" s="164" t="s">
        <v>115</v>
      </c>
      <c r="K39" s="180">
        <v>32</v>
      </c>
      <c r="L39" s="180">
        <v>21</v>
      </c>
      <c r="M39" s="181">
        <f t="shared" si="8"/>
        <v>0.65625</v>
      </c>
      <c r="N39" s="180">
        <v>27</v>
      </c>
      <c r="O39" s="180">
        <v>17</v>
      </c>
      <c r="P39" s="181">
        <f t="shared" si="9"/>
        <v>0.62962962962962965</v>
      </c>
      <c r="R39" s="164" t="s">
        <v>115</v>
      </c>
      <c r="S39" s="180">
        <v>58</v>
      </c>
      <c r="T39" s="180">
        <v>48</v>
      </c>
      <c r="U39" s="181">
        <f t="shared" si="10"/>
        <v>0.82758620689655171</v>
      </c>
      <c r="V39" s="180">
        <v>57</v>
      </c>
      <c r="W39" s="180">
        <v>41</v>
      </c>
      <c r="X39" s="181">
        <f t="shared" si="11"/>
        <v>0.7192982456140351</v>
      </c>
    </row>
    <row r="40" spans="2:24" ht="15" customHeight="1">
      <c r="B40" s="164" t="s">
        <v>114</v>
      </c>
      <c r="C40" s="180">
        <v>6137</v>
      </c>
      <c r="D40" s="180">
        <v>4265</v>
      </c>
      <c r="E40" s="181">
        <f t="shared" si="6"/>
        <v>0.69496496659605667</v>
      </c>
      <c r="F40" s="180">
        <v>7822</v>
      </c>
      <c r="G40" s="180">
        <v>5458</v>
      </c>
      <c r="H40" s="181">
        <f t="shared" si="7"/>
        <v>0.6977755049859371</v>
      </c>
      <c r="J40" s="164" t="s">
        <v>114</v>
      </c>
      <c r="K40" s="180">
        <v>385</v>
      </c>
      <c r="L40" s="180">
        <v>215</v>
      </c>
      <c r="M40" s="181">
        <f t="shared" si="8"/>
        <v>0.55844155844155841</v>
      </c>
      <c r="N40" s="180">
        <v>492</v>
      </c>
      <c r="O40" s="180">
        <v>281</v>
      </c>
      <c r="P40" s="181">
        <f t="shared" si="9"/>
        <v>0.57113821138211385</v>
      </c>
      <c r="R40" s="164" t="s">
        <v>114</v>
      </c>
      <c r="S40" s="180">
        <v>537</v>
      </c>
      <c r="T40" s="180">
        <v>355</v>
      </c>
      <c r="U40" s="181">
        <f t="shared" si="10"/>
        <v>0.66108007448789574</v>
      </c>
      <c r="V40" s="180">
        <v>773</v>
      </c>
      <c r="W40" s="180">
        <v>556</v>
      </c>
      <c r="X40" s="181">
        <f t="shared" si="11"/>
        <v>0.71927554980595088</v>
      </c>
    </row>
    <row r="41" spans="2:24" ht="15" customHeight="1">
      <c r="B41" s="164" t="s">
        <v>113</v>
      </c>
      <c r="C41" s="180">
        <v>1767</v>
      </c>
      <c r="D41" s="180">
        <v>1219</v>
      </c>
      <c r="E41" s="181">
        <f t="shared" si="6"/>
        <v>0.6898698358800226</v>
      </c>
      <c r="F41" s="180">
        <v>1230</v>
      </c>
      <c r="G41" s="180">
        <v>879</v>
      </c>
      <c r="H41" s="181">
        <f t="shared" si="7"/>
        <v>0.71463414634146338</v>
      </c>
      <c r="J41" s="164" t="s">
        <v>113</v>
      </c>
      <c r="K41" s="180">
        <v>71</v>
      </c>
      <c r="L41" s="180">
        <v>42</v>
      </c>
      <c r="M41" s="181">
        <f t="shared" si="8"/>
        <v>0.59154929577464788</v>
      </c>
      <c r="N41" s="180">
        <v>67</v>
      </c>
      <c r="O41" s="180">
        <v>39</v>
      </c>
      <c r="P41" s="181">
        <f t="shared" si="9"/>
        <v>0.58208955223880599</v>
      </c>
      <c r="R41" s="164" t="s">
        <v>113</v>
      </c>
      <c r="S41" s="180">
        <v>171</v>
      </c>
      <c r="T41" s="180">
        <v>101</v>
      </c>
      <c r="U41" s="181">
        <f t="shared" si="10"/>
        <v>0.59064327485380119</v>
      </c>
      <c r="V41" s="180">
        <v>134</v>
      </c>
      <c r="W41" s="180">
        <v>92</v>
      </c>
      <c r="X41" s="181">
        <f t="shared" si="11"/>
        <v>0.68656716417910446</v>
      </c>
    </row>
    <row r="42" spans="2:24" ht="15" customHeight="1">
      <c r="B42" s="164" t="s">
        <v>112</v>
      </c>
      <c r="C42" s="180">
        <v>3030</v>
      </c>
      <c r="D42" s="180">
        <v>1888</v>
      </c>
      <c r="E42" s="181">
        <f t="shared" si="6"/>
        <v>0.62310231023102314</v>
      </c>
      <c r="F42" s="180">
        <v>3394</v>
      </c>
      <c r="G42" s="180">
        <v>2364</v>
      </c>
      <c r="H42" s="181">
        <f t="shared" si="7"/>
        <v>0.69652327637006484</v>
      </c>
      <c r="J42" s="164" t="s">
        <v>112</v>
      </c>
      <c r="K42" s="180">
        <v>163</v>
      </c>
      <c r="L42" s="180">
        <v>94</v>
      </c>
      <c r="M42" s="181">
        <f t="shared" si="8"/>
        <v>0.57668711656441718</v>
      </c>
      <c r="N42" s="180">
        <v>214</v>
      </c>
      <c r="O42" s="180">
        <v>134</v>
      </c>
      <c r="P42" s="181">
        <f t="shared" si="9"/>
        <v>0.62616822429906538</v>
      </c>
      <c r="R42" s="164" t="s">
        <v>112</v>
      </c>
      <c r="S42" s="180">
        <v>398</v>
      </c>
      <c r="T42" s="180">
        <v>252</v>
      </c>
      <c r="U42" s="181">
        <f t="shared" si="10"/>
        <v>0.63316582914572861</v>
      </c>
      <c r="V42" s="180">
        <v>474</v>
      </c>
      <c r="W42" s="180">
        <v>302</v>
      </c>
      <c r="X42" s="181">
        <f t="shared" si="11"/>
        <v>0.6371308016877637</v>
      </c>
    </row>
    <row r="43" spans="2:24" ht="15" customHeight="1">
      <c r="B43" s="164" t="s">
        <v>111</v>
      </c>
      <c r="C43" s="180">
        <v>1097</v>
      </c>
      <c r="D43" s="180">
        <v>821</v>
      </c>
      <c r="E43" s="181">
        <f t="shared" si="6"/>
        <v>0.74840474020054693</v>
      </c>
      <c r="F43" s="180">
        <v>1279</v>
      </c>
      <c r="G43" s="180">
        <v>1030</v>
      </c>
      <c r="H43" s="181">
        <f t="shared" si="7"/>
        <v>0.80531665363565286</v>
      </c>
      <c r="J43" s="164" t="s">
        <v>111</v>
      </c>
      <c r="K43" s="180">
        <v>54</v>
      </c>
      <c r="L43" s="180">
        <v>38</v>
      </c>
      <c r="M43" s="181">
        <f t="shared" si="8"/>
        <v>0.70370370370370372</v>
      </c>
      <c r="N43" s="180">
        <v>65</v>
      </c>
      <c r="O43" s="180">
        <v>50</v>
      </c>
      <c r="P43" s="181">
        <f t="shared" si="9"/>
        <v>0.76923076923076927</v>
      </c>
      <c r="R43" s="164" t="s">
        <v>111</v>
      </c>
      <c r="S43" s="180">
        <v>131</v>
      </c>
      <c r="T43" s="180">
        <v>96</v>
      </c>
      <c r="U43" s="181">
        <f t="shared" si="10"/>
        <v>0.73282442748091603</v>
      </c>
      <c r="V43" s="180">
        <v>154</v>
      </c>
      <c r="W43" s="180">
        <v>125</v>
      </c>
      <c r="X43" s="181">
        <f t="shared" si="11"/>
        <v>0.81168831168831168</v>
      </c>
    </row>
    <row r="44" spans="2:24" ht="15" customHeight="1">
      <c r="B44" s="164" t="s">
        <v>110</v>
      </c>
      <c r="C44" s="180">
        <v>1458</v>
      </c>
      <c r="D44" s="180">
        <v>1078</v>
      </c>
      <c r="E44" s="181">
        <f t="shared" si="6"/>
        <v>0.73936899862825789</v>
      </c>
      <c r="F44" s="180">
        <v>1385</v>
      </c>
      <c r="G44" s="180">
        <v>1099</v>
      </c>
      <c r="H44" s="181">
        <f t="shared" si="7"/>
        <v>0.79350180505415158</v>
      </c>
      <c r="J44" s="164" t="s">
        <v>110</v>
      </c>
      <c r="K44" s="180">
        <v>68</v>
      </c>
      <c r="L44" s="180">
        <v>49</v>
      </c>
      <c r="M44" s="181">
        <f t="shared" si="8"/>
        <v>0.72058823529411764</v>
      </c>
      <c r="N44" s="180">
        <v>85</v>
      </c>
      <c r="O44" s="180">
        <v>75</v>
      </c>
      <c r="P44" s="181">
        <f t="shared" si="9"/>
        <v>0.88235294117647056</v>
      </c>
      <c r="R44" s="164" t="s">
        <v>110</v>
      </c>
      <c r="S44" s="180">
        <v>196</v>
      </c>
      <c r="T44" s="180">
        <v>133</v>
      </c>
      <c r="U44" s="181">
        <f t="shared" si="10"/>
        <v>0.6785714285714286</v>
      </c>
      <c r="V44" s="180">
        <v>190</v>
      </c>
      <c r="W44" s="180">
        <v>149</v>
      </c>
      <c r="X44" s="181">
        <f t="shared" si="11"/>
        <v>0.78421052631578947</v>
      </c>
    </row>
    <row r="45" spans="2:24" ht="15" customHeight="1">
      <c r="B45" s="164" t="s">
        <v>109</v>
      </c>
      <c r="C45" s="180">
        <v>2181</v>
      </c>
      <c r="D45" s="180">
        <v>1503</v>
      </c>
      <c r="E45" s="181">
        <f t="shared" si="6"/>
        <v>0.6891334250343879</v>
      </c>
      <c r="F45" s="180">
        <v>2846</v>
      </c>
      <c r="G45" s="180">
        <v>1878</v>
      </c>
      <c r="H45" s="181">
        <f t="shared" si="7"/>
        <v>0.6598735066760365</v>
      </c>
      <c r="J45" s="164" t="s">
        <v>109</v>
      </c>
      <c r="K45" s="180">
        <v>187</v>
      </c>
      <c r="L45" s="180">
        <v>86</v>
      </c>
      <c r="M45" s="181">
        <f t="shared" si="8"/>
        <v>0.45989304812834225</v>
      </c>
      <c r="N45" s="180">
        <v>220</v>
      </c>
      <c r="O45" s="180">
        <v>91</v>
      </c>
      <c r="P45" s="181">
        <f t="shared" si="9"/>
        <v>0.41363636363636364</v>
      </c>
      <c r="R45" s="164" t="s">
        <v>109</v>
      </c>
      <c r="S45" s="180">
        <v>256</v>
      </c>
      <c r="T45" s="180">
        <v>149</v>
      </c>
      <c r="U45" s="181">
        <f t="shared" si="10"/>
        <v>0.58203125</v>
      </c>
      <c r="V45" s="180">
        <v>340</v>
      </c>
      <c r="W45" s="180">
        <v>210</v>
      </c>
      <c r="X45" s="181">
        <f t="shared" si="11"/>
        <v>0.61764705882352944</v>
      </c>
    </row>
    <row r="46" spans="2:24" ht="15" customHeight="1">
      <c r="B46" s="164" t="s">
        <v>108</v>
      </c>
      <c r="C46" s="180">
        <v>5045</v>
      </c>
      <c r="D46" s="180">
        <v>3495</v>
      </c>
      <c r="E46" s="181">
        <f t="shared" si="6"/>
        <v>0.69276511397423191</v>
      </c>
      <c r="F46" s="180">
        <v>4930</v>
      </c>
      <c r="G46" s="180">
        <v>3621</v>
      </c>
      <c r="H46" s="181">
        <f t="shared" si="7"/>
        <v>0.73448275862068968</v>
      </c>
      <c r="J46" s="164" t="s">
        <v>108</v>
      </c>
      <c r="K46" s="180">
        <v>207</v>
      </c>
      <c r="L46" s="180">
        <v>116</v>
      </c>
      <c r="M46" s="181">
        <f t="shared" si="8"/>
        <v>0.56038647342995174</v>
      </c>
      <c r="N46" s="180">
        <v>214</v>
      </c>
      <c r="O46" s="180">
        <v>142</v>
      </c>
      <c r="P46" s="181">
        <f t="shared" si="9"/>
        <v>0.66355140186915884</v>
      </c>
      <c r="R46" s="164" t="s">
        <v>108</v>
      </c>
      <c r="S46" s="180">
        <v>550</v>
      </c>
      <c r="T46" s="180">
        <v>350</v>
      </c>
      <c r="U46" s="181">
        <f t="shared" si="10"/>
        <v>0.63636363636363635</v>
      </c>
      <c r="V46" s="180">
        <v>677</v>
      </c>
      <c r="W46" s="180">
        <v>455</v>
      </c>
      <c r="X46" s="181">
        <f t="shared" si="11"/>
        <v>0.67208271787296903</v>
      </c>
    </row>
    <row r="47" spans="2:24" ht="15" customHeight="1">
      <c r="B47" s="164" t="s">
        <v>107</v>
      </c>
      <c r="C47" s="180">
        <v>1428</v>
      </c>
      <c r="D47" s="180">
        <v>983</v>
      </c>
      <c r="E47" s="181">
        <f t="shared" si="6"/>
        <v>0.68837535014005602</v>
      </c>
      <c r="F47" s="180">
        <v>1461</v>
      </c>
      <c r="G47" s="180">
        <v>1086</v>
      </c>
      <c r="H47" s="181">
        <f t="shared" si="7"/>
        <v>0.74332648870636553</v>
      </c>
      <c r="J47" s="164" t="s">
        <v>107</v>
      </c>
      <c r="K47" s="180">
        <v>60</v>
      </c>
      <c r="L47" s="180">
        <v>27</v>
      </c>
      <c r="M47" s="181">
        <f t="shared" si="8"/>
        <v>0.45</v>
      </c>
      <c r="N47" s="180">
        <v>68</v>
      </c>
      <c r="O47" s="180">
        <v>44</v>
      </c>
      <c r="P47" s="181">
        <f t="shared" si="9"/>
        <v>0.6470588235294118</v>
      </c>
      <c r="R47" s="164" t="s">
        <v>107</v>
      </c>
      <c r="S47" s="180">
        <v>149</v>
      </c>
      <c r="T47" s="180">
        <v>84</v>
      </c>
      <c r="U47" s="181">
        <f t="shared" si="10"/>
        <v>0.56375838926174493</v>
      </c>
      <c r="V47" s="180">
        <v>176</v>
      </c>
      <c r="W47" s="180">
        <v>118</v>
      </c>
      <c r="X47" s="181">
        <f t="shared" si="11"/>
        <v>0.67045454545454541</v>
      </c>
    </row>
    <row r="48" spans="2:24" ht="15" customHeight="1">
      <c r="B48" s="164" t="s">
        <v>106</v>
      </c>
      <c r="C48" s="180">
        <v>789</v>
      </c>
      <c r="D48" s="180">
        <v>540</v>
      </c>
      <c r="E48" s="181">
        <f t="shared" si="6"/>
        <v>0.68441064638783267</v>
      </c>
      <c r="F48" s="180">
        <v>760</v>
      </c>
      <c r="G48" s="180">
        <v>605</v>
      </c>
      <c r="H48" s="181">
        <f t="shared" si="7"/>
        <v>0.79605263157894735</v>
      </c>
      <c r="J48" s="164" t="s">
        <v>106</v>
      </c>
      <c r="K48" s="180">
        <v>28</v>
      </c>
      <c r="L48" s="180">
        <v>19</v>
      </c>
      <c r="M48" s="181">
        <f t="shared" si="8"/>
        <v>0.6785714285714286</v>
      </c>
      <c r="N48" s="180">
        <v>48</v>
      </c>
      <c r="O48" s="180">
        <v>37</v>
      </c>
      <c r="P48" s="181">
        <f t="shared" si="9"/>
        <v>0.77083333333333337</v>
      </c>
      <c r="R48" s="164" t="s">
        <v>106</v>
      </c>
      <c r="S48" s="180">
        <v>90</v>
      </c>
      <c r="T48" s="180">
        <v>67</v>
      </c>
      <c r="U48" s="181">
        <f t="shared" si="10"/>
        <v>0.74444444444444446</v>
      </c>
      <c r="V48" s="180">
        <v>98</v>
      </c>
      <c r="W48" s="180">
        <v>86</v>
      </c>
      <c r="X48" s="181">
        <f t="shared" si="11"/>
        <v>0.87755102040816324</v>
      </c>
    </row>
    <row r="49" spans="2:24" ht="15" customHeight="1">
      <c r="B49" s="164" t="s">
        <v>105</v>
      </c>
      <c r="C49" s="180">
        <v>12035</v>
      </c>
      <c r="D49" s="180">
        <v>7622</v>
      </c>
      <c r="E49" s="181">
        <f t="shared" si="6"/>
        <v>0.63331948483589529</v>
      </c>
      <c r="F49" s="180">
        <v>16604</v>
      </c>
      <c r="G49" s="180">
        <v>9636</v>
      </c>
      <c r="H49" s="181">
        <f t="shared" si="7"/>
        <v>0.58034208624427852</v>
      </c>
      <c r="J49" s="164" t="s">
        <v>105</v>
      </c>
      <c r="K49" s="180">
        <v>844</v>
      </c>
      <c r="L49" s="180">
        <v>492</v>
      </c>
      <c r="M49" s="181">
        <f t="shared" si="8"/>
        <v>0.58293838862559244</v>
      </c>
      <c r="N49" s="180">
        <v>882</v>
      </c>
      <c r="O49" s="180">
        <v>574</v>
      </c>
      <c r="P49" s="181">
        <f t="shared" si="9"/>
        <v>0.65079365079365081</v>
      </c>
      <c r="R49" s="164" t="s">
        <v>105</v>
      </c>
      <c r="S49" s="180">
        <v>947</v>
      </c>
      <c r="T49" s="180">
        <v>626</v>
      </c>
      <c r="U49" s="181">
        <f t="shared" si="10"/>
        <v>0.66103484688489966</v>
      </c>
      <c r="V49" s="180">
        <v>1298</v>
      </c>
      <c r="W49" s="180">
        <v>842</v>
      </c>
      <c r="X49" s="181">
        <f t="shared" si="11"/>
        <v>0.64869029275808932</v>
      </c>
    </row>
    <row r="50" spans="2:24" ht="15" customHeight="1">
      <c r="B50" s="164" t="s">
        <v>104</v>
      </c>
      <c r="C50" s="180">
        <v>2498</v>
      </c>
      <c r="D50" s="180">
        <v>1698</v>
      </c>
      <c r="E50" s="181">
        <f t="shared" si="6"/>
        <v>0.67974379503602878</v>
      </c>
      <c r="F50" s="180">
        <v>2969</v>
      </c>
      <c r="G50" s="180">
        <v>2205</v>
      </c>
      <c r="H50" s="181">
        <f t="shared" si="7"/>
        <v>0.74267430111148536</v>
      </c>
      <c r="J50" s="164" t="s">
        <v>104</v>
      </c>
      <c r="K50" s="180">
        <v>186</v>
      </c>
      <c r="L50" s="180">
        <v>43</v>
      </c>
      <c r="M50" s="181">
        <f t="shared" si="8"/>
        <v>0.23118279569892472</v>
      </c>
      <c r="N50" s="180">
        <v>160</v>
      </c>
      <c r="O50" s="180">
        <v>75</v>
      </c>
      <c r="P50" s="181">
        <f t="shared" si="9"/>
        <v>0.46875</v>
      </c>
      <c r="R50" s="164" t="s">
        <v>104</v>
      </c>
      <c r="S50" s="180">
        <v>411</v>
      </c>
      <c r="T50" s="180">
        <v>166</v>
      </c>
      <c r="U50" s="181">
        <f t="shared" si="10"/>
        <v>0.40389294403892945</v>
      </c>
      <c r="V50" s="180">
        <v>459</v>
      </c>
      <c r="W50" s="180">
        <v>281</v>
      </c>
      <c r="X50" s="181">
        <f t="shared" si="11"/>
        <v>0.6122004357298475</v>
      </c>
    </row>
    <row r="51" spans="2:24" ht="15" customHeight="1">
      <c r="B51" s="164" t="s">
        <v>103</v>
      </c>
      <c r="C51" s="180">
        <v>1031</v>
      </c>
      <c r="D51" s="180">
        <v>781</v>
      </c>
      <c r="E51" s="181">
        <f t="shared" si="6"/>
        <v>0.75751697381183314</v>
      </c>
      <c r="F51" s="180">
        <v>1390</v>
      </c>
      <c r="G51" s="180">
        <v>987</v>
      </c>
      <c r="H51" s="181">
        <f t="shared" si="7"/>
        <v>0.71007194244604321</v>
      </c>
      <c r="J51" s="164" t="s">
        <v>103</v>
      </c>
      <c r="K51" s="180">
        <v>50</v>
      </c>
      <c r="L51" s="180">
        <v>29</v>
      </c>
      <c r="M51" s="181">
        <f t="shared" si="8"/>
        <v>0.57999999999999996</v>
      </c>
      <c r="N51" s="180">
        <v>49</v>
      </c>
      <c r="O51" s="180">
        <v>36</v>
      </c>
      <c r="P51" s="181">
        <f t="shared" si="9"/>
        <v>0.73469387755102045</v>
      </c>
      <c r="R51" s="164" t="s">
        <v>103</v>
      </c>
      <c r="S51" s="180">
        <v>110</v>
      </c>
      <c r="T51" s="180">
        <v>69</v>
      </c>
      <c r="U51" s="181">
        <f t="shared" si="10"/>
        <v>0.62727272727272732</v>
      </c>
      <c r="V51" s="180">
        <v>139</v>
      </c>
      <c r="W51" s="180">
        <v>102</v>
      </c>
      <c r="X51" s="181">
        <f t="shared" si="11"/>
        <v>0.73381294964028776</v>
      </c>
    </row>
    <row r="52" spans="2:24" ht="15" customHeight="1">
      <c r="B52" s="164" t="s">
        <v>102</v>
      </c>
      <c r="C52" s="180">
        <v>721</v>
      </c>
      <c r="D52" s="180">
        <v>569</v>
      </c>
      <c r="E52" s="181">
        <f t="shared" si="6"/>
        <v>0.78918169209431344</v>
      </c>
      <c r="F52" s="180">
        <v>1038</v>
      </c>
      <c r="G52" s="180">
        <v>744</v>
      </c>
      <c r="H52" s="181">
        <f t="shared" si="7"/>
        <v>0.7167630057803468</v>
      </c>
      <c r="J52" s="164" t="s">
        <v>102</v>
      </c>
      <c r="K52" s="180">
        <v>87</v>
      </c>
      <c r="L52" s="180">
        <v>43</v>
      </c>
      <c r="M52" s="181">
        <f t="shared" si="8"/>
        <v>0.4942528735632184</v>
      </c>
      <c r="N52" s="180">
        <v>68</v>
      </c>
      <c r="O52" s="180">
        <v>38</v>
      </c>
      <c r="P52" s="181">
        <f t="shared" si="9"/>
        <v>0.55882352941176472</v>
      </c>
      <c r="R52" s="164" t="s">
        <v>102</v>
      </c>
      <c r="S52" s="180">
        <v>102</v>
      </c>
      <c r="T52" s="180">
        <v>69</v>
      </c>
      <c r="U52" s="181">
        <f t="shared" si="10"/>
        <v>0.67647058823529416</v>
      </c>
      <c r="V52" s="180">
        <v>137</v>
      </c>
      <c r="W52" s="180">
        <v>88</v>
      </c>
      <c r="X52" s="181">
        <f t="shared" si="11"/>
        <v>0.64233576642335766</v>
      </c>
    </row>
    <row r="53" spans="2:24" ht="15" customHeight="1">
      <c r="B53" s="164" t="s">
        <v>101</v>
      </c>
      <c r="C53" s="180">
        <v>2753</v>
      </c>
      <c r="D53" s="180">
        <v>2036</v>
      </c>
      <c r="E53" s="181">
        <f t="shared" si="6"/>
        <v>0.73955684707591718</v>
      </c>
      <c r="F53" s="180">
        <v>3377</v>
      </c>
      <c r="G53" s="180">
        <v>2676</v>
      </c>
      <c r="H53" s="181">
        <f t="shared" si="7"/>
        <v>0.79241930707728758</v>
      </c>
      <c r="J53" s="164" t="s">
        <v>101</v>
      </c>
      <c r="K53" s="180">
        <v>128</v>
      </c>
      <c r="L53" s="180">
        <v>85</v>
      </c>
      <c r="M53" s="181">
        <f t="shared" si="8"/>
        <v>0.6640625</v>
      </c>
      <c r="N53" s="180">
        <v>159</v>
      </c>
      <c r="O53" s="180">
        <v>116</v>
      </c>
      <c r="P53" s="181">
        <f t="shared" si="9"/>
        <v>0.72955974842767291</v>
      </c>
      <c r="R53" s="164" t="s">
        <v>101</v>
      </c>
      <c r="S53" s="180">
        <v>325</v>
      </c>
      <c r="T53" s="180">
        <v>228</v>
      </c>
      <c r="U53" s="181">
        <f t="shared" si="10"/>
        <v>0.70153846153846156</v>
      </c>
      <c r="V53" s="180">
        <v>394</v>
      </c>
      <c r="W53" s="180">
        <v>293</v>
      </c>
      <c r="X53" s="181">
        <f t="shared" si="11"/>
        <v>0.74365482233502533</v>
      </c>
    </row>
    <row r="54" spans="2:24" ht="15" customHeight="1">
      <c r="B54" s="164" t="s">
        <v>100</v>
      </c>
      <c r="C54" s="180">
        <v>1353</v>
      </c>
      <c r="D54" s="180">
        <v>840</v>
      </c>
      <c r="E54" s="181">
        <f t="shared" si="6"/>
        <v>0.62084257206208426</v>
      </c>
      <c r="F54" s="180">
        <v>1541</v>
      </c>
      <c r="G54" s="180">
        <v>1025</v>
      </c>
      <c r="H54" s="181">
        <f t="shared" si="7"/>
        <v>0.66515249837767687</v>
      </c>
      <c r="J54" s="164" t="s">
        <v>100</v>
      </c>
      <c r="K54" s="180">
        <v>142</v>
      </c>
      <c r="L54" s="180">
        <v>81</v>
      </c>
      <c r="M54" s="181">
        <f t="shared" si="8"/>
        <v>0.57042253521126762</v>
      </c>
      <c r="N54" s="180">
        <v>121</v>
      </c>
      <c r="O54" s="180">
        <v>69</v>
      </c>
      <c r="P54" s="181">
        <f t="shared" si="9"/>
        <v>0.57024793388429751</v>
      </c>
      <c r="R54" s="164" t="s">
        <v>100</v>
      </c>
      <c r="S54" s="180">
        <v>175</v>
      </c>
      <c r="T54" s="180">
        <v>121</v>
      </c>
      <c r="U54" s="181">
        <f t="shared" si="10"/>
        <v>0.69142857142857139</v>
      </c>
      <c r="V54" s="180">
        <v>199</v>
      </c>
      <c r="W54" s="180">
        <v>130</v>
      </c>
      <c r="X54" s="181">
        <f t="shared" si="11"/>
        <v>0.65326633165829151</v>
      </c>
    </row>
    <row r="55" spans="2:24" ht="15" customHeight="1">
      <c r="B55" s="164" t="s">
        <v>99</v>
      </c>
      <c r="C55" s="180">
        <v>690</v>
      </c>
      <c r="D55" s="180">
        <v>507</v>
      </c>
      <c r="E55" s="181">
        <f t="shared" si="6"/>
        <v>0.73478260869565215</v>
      </c>
      <c r="F55" s="180">
        <v>895</v>
      </c>
      <c r="G55" s="180">
        <v>687</v>
      </c>
      <c r="H55" s="181">
        <f t="shared" si="7"/>
        <v>0.76759776536312851</v>
      </c>
      <c r="J55" s="164" t="s">
        <v>99</v>
      </c>
      <c r="K55" s="180">
        <v>53</v>
      </c>
      <c r="L55" s="180">
        <v>32</v>
      </c>
      <c r="M55" s="181">
        <f t="shared" si="8"/>
        <v>0.60377358490566035</v>
      </c>
      <c r="N55" s="180">
        <v>37</v>
      </c>
      <c r="O55" s="180">
        <v>30</v>
      </c>
      <c r="P55" s="181">
        <f t="shared" si="9"/>
        <v>0.81081081081081086</v>
      </c>
      <c r="R55" s="164" t="s">
        <v>99</v>
      </c>
      <c r="S55" s="180">
        <v>107</v>
      </c>
      <c r="T55" s="180">
        <v>82</v>
      </c>
      <c r="U55" s="181">
        <f t="shared" si="10"/>
        <v>0.76635514018691586</v>
      </c>
      <c r="V55" s="180">
        <v>113</v>
      </c>
      <c r="W55" s="180">
        <v>74</v>
      </c>
      <c r="X55" s="181">
        <f t="shared" si="11"/>
        <v>0.65486725663716816</v>
      </c>
    </row>
    <row r="56" spans="2:24" ht="15" customHeight="1">
      <c r="B56" s="164" t="s">
        <v>98</v>
      </c>
      <c r="C56" s="180">
        <v>2335</v>
      </c>
      <c r="D56" s="180">
        <v>1537</v>
      </c>
      <c r="E56" s="181">
        <f t="shared" si="6"/>
        <v>0.65824411134903638</v>
      </c>
      <c r="F56" s="180">
        <v>2448</v>
      </c>
      <c r="G56" s="180">
        <v>1635</v>
      </c>
      <c r="H56" s="181">
        <f t="shared" si="7"/>
        <v>0.66789215686274506</v>
      </c>
      <c r="J56" s="164" t="s">
        <v>98</v>
      </c>
      <c r="K56" s="180">
        <v>75</v>
      </c>
      <c r="L56" s="180">
        <v>53</v>
      </c>
      <c r="M56" s="181">
        <f t="shared" si="8"/>
        <v>0.70666666666666667</v>
      </c>
      <c r="N56" s="180">
        <v>104</v>
      </c>
      <c r="O56" s="180">
        <v>54</v>
      </c>
      <c r="P56" s="181">
        <f t="shared" si="9"/>
        <v>0.51923076923076927</v>
      </c>
      <c r="R56" s="164" t="s">
        <v>98</v>
      </c>
      <c r="S56" s="180">
        <v>147</v>
      </c>
      <c r="T56" s="180">
        <v>107</v>
      </c>
      <c r="U56" s="181">
        <f t="shared" si="10"/>
        <v>0.72789115646258506</v>
      </c>
      <c r="V56" s="180">
        <v>175</v>
      </c>
      <c r="W56" s="180">
        <v>126</v>
      </c>
      <c r="X56" s="181">
        <f t="shared" si="11"/>
        <v>0.72</v>
      </c>
    </row>
    <row r="57" spans="2:24" ht="15" customHeight="1">
      <c r="B57" s="164" t="s">
        <v>97</v>
      </c>
      <c r="C57" s="180">
        <v>3247</v>
      </c>
      <c r="D57" s="180">
        <v>2105</v>
      </c>
      <c r="E57" s="181">
        <f t="shared" si="6"/>
        <v>0.6482907299045273</v>
      </c>
      <c r="F57" s="180">
        <v>3819</v>
      </c>
      <c r="G57" s="180">
        <v>2629</v>
      </c>
      <c r="H57" s="181">
        <f t="shared" si="7"/>
        <v>0.68840010473946056</v>
      </c>
      <c r="J57" s="164" t="s">
        <v>97</v>
      </c>
      <c r="K57" s="180">
        <v>210</v>
      </c>
      <c r="L57" s="180">
        <v>82</v>
      </c>
      <c r="M57" s="181">
        <f t="shared" si="8"/>
        <v>0.39047619047619048</v>
      </c>
      <c r="N57" s="180">
        <v>245</v>
      </c>
      <c r="O57" s="180">
        <v>108</v>
      </c>
      <c r="P57" s="181">
        <f t="shared" si="9"/>
        <v>0.44081632653061226</v>
      </c>
      <c r="R57" s="164" t="s">
        <v>97</v>
      </c>
      <c r="S57" s="180">
        <v>408</v>
      </c>
      <c r="T57" s="180">
        <v>179</v>
      </c>
      <c r="U57" s="181">
        <f t="shared" si="10"/>
        <v>0.43872549019607843</v>
      </c>
      <c r="V57" s="180">
        <v>410</v>
      </c>
      <c r="W57" s="180">
        <v>228</v>
      </c>
      <c r="X57" s="181">
        <f t="shared" si="11"/>
        <v>0.55609756097560981</v>
      </c>
    </row>
    <row r="58" spans="2:24" ht="15" customHeight="1">
      <c r="B58" s="164" t="s">
        <v>96</v>
      </c>
      <c r="C58" s="180">
        <v>1793</v>
      </c>
      <c r="D58" s="180">
        <v>1219</v>
      </c>
      <c r="E58" s="181">
        <f t="shared" si="6"/>
        <v>0.6798661461238148</v>
      </c>
      <c r="F58" s="180">
        <v>2551</v>
      </c>
      <c r="G58" s="180">
        <v>1890</v>
      </c>
      <c r="H58" s="181">
        <f t="shared" si="7"/>
        <v>0.74088592708741674</v>
      </c>
      <c r="J58" s="164" t="s">
        <v>96</v>
      </c>
      <c r="K58" s="180">
        <v>71</v>
      </c>
      <c r="L58" s="180">
        <v>53</v>
      </c>
      <c r="M58" s="181">
        <f t="shared" si="8"/>
        <v>0.74647887323943662</v>
      </c>
      <c r="N58" s="180">
        <v>118</v>
      </c>
      <c r="O58" s="180">
        <v>95</v>
      </c>
      <c r="P58" s="181">
        <f t="shared" si="9"/>
        <v>0.80508474576271183</v>
      </c>
      <c r="R58" s="164" t="s">
        <v>96</v>
      </c>
      <c r="S58" s="180">
        <v>116</v>
      </c>
      <c r="T58" s="180">
        <v>79</v>
      </c>
      <c r="U58" s="181">
        <f t="shared" si="10"/>
        <v>0.68103448275862066</v>
      </c>
      <c r="V58" s="180">
        <v>186</v>
      </c>
      <c r="W58" s="180">
        <v>154</v>
      </c>
      <c r="X58" s="181">
        <f t="shared" si="11"/>
        <v>0.82795698924731187</v>
      </c>
    </row>
    <row r="59" spans="2:24" ht="15" customHeight="1">
      <c r="B59" s="164" t="s">
        <v>95</v>
      </c>
      <c r="C59" s="180">
        <v>1832</v>
      </c>
      <c r="D59" s="180">
        <v>1288</v>
      </c>
      <c r="E59" s="181">
        <f t="shared" si="6"/>
        <v>0.70305676855895194</v>
      </c>
      <c r="F59" s="180">
        <v>1857</v>
      </c>
      <c r="G59" s="180">
        <v>1364</v>
      </c>
      <c r="H59" s="181">
        <f t="shared" si="7"/>
        <v>0.73451803984921915</v>
      </c>
      <c r="J59" s="164" t="s">
        <v>95</v>
      </c>
      <c r="K59" s="180">
        <v>93</v>
      </c>
      <c r="L59" s="180">
        <v>47</v>
      </c>
      <c r="M59" s="181">
        <f t="shared" si="8"/>
        <v>0.5053763440860215</v>
      </c>
      <c r="N59" s="180">
        <v>67</v>
      </c>
      <c r="O59" s="180">
        <v>35</v>
      </c>
      <c r="P59" s="181">
        <f t="shared" si="9"/>
        <v>0.52238805970149249</v>
      </c>
      <c r="R59" s="164" t="s">
        <v>95</v>
      </c>
      <c r="S59" s="180">
        <v>169</v>
      </c>
      <c r="T59" s="180">
        <v>85</v>
      </c>
      <c r="U59" s="181">
        <f t="shared" si="10"/>
        <v>0.50295857988165682</v>
      </c>
      <c r="V59" s="180">
        <v>159</v>
      </c>
      <c r="W59" s="180">
        <v>125</v>
      </c>
      <c r="X59" s="181">
        <f t="shared" si="11"/>
        <v>0.78616352201257866</v>
      </c>
    </row>
    <row r="60" spans="2:24" ht="15" customHeight="1">
      <c r="B60" s="164" t="s">
        <v>94</v>
      </c>
      <c r="C60" s="180">
        <v>946</v>
      </c>
      <c r="D60" s="180">
        <v>702</v>
      </c>
      <c r="E60" s="181">
        <f t="shared" si="6"/>
        <v>0.74207188160676529</v>
      </c>
      <c r="F60" s="180">
        <v>1260</v>
      </c>
      <c r="G60" s="180">
        <v>973</v>
      </c>
      <c r="H60" s="181">
        <f t="shared" si="7"/>
        <v>0.77222222222222225</v>
      </c>
      <c r="J60" s="164" t="s">
        <v>94</v>
      </c>
      <c r="K60" s="180">
        <v>58</v>
      </c>
      <c r="L60" s="180">
        <v>21</v>
      </c>
      <c r="M60" s="181">
        <f t="shared" si="8"/>
        <v>0.36206896551724138</v>
      </c>
      <c r="N60" s="180">
        <v>36</v>
      </c>
      <c r="O60" s="180">
        <v>26</v>
      </c>
      <c r="P60" s="181">
        <f t="shared" si="9"/>
        <v>0.72222222222222221</v>
      </c>
      <c r="R60" s="164" t="s">
        <v>94</v>
      </c>
      <c r="S60" s="180">
        <v>93</v>
      </c>
      <c r="T60" s="180">
        <v>67</v>
      </c>
      <c r="U60" s="181">
        <f t="shared" si="10"/>
        <v>0.72043010752688175</v>
      </c>
      <c r="V60" s="180">
        <v>88</v>
      </c>
      <c r="W60" s="180">
        <v>69</v>
      </c>
      <c r="X60" s="181">
        <f t="shared" si="11"/>
        <v>0.78409090909090906</v>
      </c>
    </row>
    <row r="61" spans="2:24" ht="15" customHeight="1">
      <c r="B61" s="164" t="s">
        <v>93</v>
      </c>
      <c r="C61" s="180">
        <v>739</v>
      </c>
      <c r="D61" s="180">
        <v>539</v>
      </c>
      <c r="E61" s="181">
        <f t="shared" si="6"/>
        <v>0.72936400541271984</v>
      </c>
      <c r="F61" s="180">
        <v>1001</v>
      </c>
      <c r="G61" s="180">
        <v>765</v>
      </c>
      <c r="H61" s="181">
        <f t="shared" si="7"/>
        <v>0.76423576423576423</v>
      </c>
      <c r="J61" s="164" t="s">
        <v>93</v>
      </c>
      <c r="K61" s="180">
        <v>64</v>
      </c>
      <c r="L61" s="180">
        <v>32</v>
      </c>
      <c r="M61" s="181">
        <f t="shared" si="8"/>
        <v>0.5</v>
      </c>
      <c r="N61" s="180">
        <v>75</v>
      </c>
      <c r="O61" s="180">
        <v>44</v>
      </c>
      <c r="P61" s="181">
        <f t="shared" si="9"/>
        <v>0.58666666666666667</v>
      </c>
      <c r="R61" s="164" t="s">
        <v>93</v>
      </c>
      <c r="S61" s="180">
        <v>58</v>
      </c>
      <c r="T61" s="180">
        <v>44</v>
      </c>
      <c r="U61" s="181">
        <f t="shared" si="10"/>
        <v>0.75862068965517238</v>
      </c>
      <c r="V61" s="180">
        <v>76</v>
      </c>
      <c r="W61" s="180">
        <v>58</v>
      </c>
      <c r="X61" s="181">
        <f t="shared" si="11"/>
        <v>0.76315789473684215</v>
      </c>
    </row>
    <row r="62" spans="2:24" ht="15" customHeight="1">
      <c r="B62" s="164" t="s">
        <v>92</v>
      </c>
      <c r="C62" s="180">
        <v>2077</v>
      </c>
      <c r="D62" s="180">
        <v>1454</v>
      </c>
      <c r="E62" s="181">
        <f t="shared" si="6"/>
        <v>0.7000481463649495</v>
      </c>
      <c r="F62" s="180">
        <v>1848</v>
      </c>
      <c r="G62" s="180">
        <v>1315</v>
      </c>
      <c r="H62" s="181">
        <f t="shared" si="7"/>
        <v>0.71158008658008653</v>
      </c>
      <c r="J62" s="164" t="s">
        <v>92</v>
      </c>
      <c r="K62" s="180">
        <v>127</v>
      </c>
      <c r="L62" s="180">
        <v>91</v>
      </c>
      <c r="M62" s="181">
        <f t="shared" si="8"/>
        <v>0.71653543307086609</v>
      </c>
      <c r="N62" s="180">
        <v>149</v>
      </c>
      <c r="O62" s="180">
        <v>100</v>
      </c>
      <c r="P62" s="181">
        <f t="shared" si="9"/>
        <v>0.67114093959731547</v>
      </c>
      <c r="R62" s="164" t="s">
        <v>92</v>
      </c>
      <c r="S62" s="180">
        <v>197</v>
      </c>
      <c r="T62" s="180">
        <v>153</v>
      </c>
      <c r="U62" s="181">
        <f t="shared" si="10"/>
        <v>0.7766497461928934</v>
      </c>
      <c r="V62" s="180">
        <v>184</v>
      </c>
      <c r="W62" s="180">
        <v>137</v>
      </c>
      <c r="X62" s="181">
        <f t="shared" si="11"/>
        <v>0.74456521739130432</v>
      </c>
    </row>
    <row r="63" spans="2:24" ht="15" customHeight="1">
      <c r="B63" s="164" t="s">
        <v>91</v>
      </c>
      <c r="C63" s="180">
        <v>2441</v>
      </c>
      <c r="D63" s="180">
        <v>1464</v>
      </c>
      <c r="E63" s="181">
        <f t="shared" si="6"/>
        <v>0.59975419909873007</v>
      </c>
      <c r="F63" s="180">
        <v>3364</v>
      </c>
      <c r="G63" s="180">
        <v>2361</v>
      </c>
      <c r="H63" s="181">
        <f t="shared" si="7"/>
        <v>0.70184304399524378</v>
      </c>
      <c r="J63" s="164" t="s">
        <v>91</v>
      </c>
      <c r="K63" s="180">
        <v>183</v>
      </c>
      <c r="L63" s="180">
        <v>93</v>
      </c>
      <c r="M63" s="181">
        <f t="shared" si="8"/>
        <v>0.50819672131147542</v>
      </c>
      <c r="N63" s="180">
        <v>272</v>
      </c>
      <c r="O63" s="180">
        <v>182</v>
      </c>
      <c r="P63" s="181">
        <f t="shared" si="9"/>
        <v>0.66911764705882348</v>
      </c>
      <c r="R63" s="164" t="s">
        <v>91</v>
      </c>
      <c r="S63" s="180">
        <v>301</v>
      </c>
      <c r="T63" s="180">
        <v>183</v>
      </c>
      <c r="U63" s="181">
        <f t="shared" si="10"/>
        <v>0.60797342192691028</v>
      </c>
      <c r="V63" s="180">
        <v>473</v>
      </c>
      <c r="W63" s="180">
        <v>350</v>
      </c>
      <c r="X63" s="181">
        <f t="shared" si="11"/>
        <v>0.7399577167019028</v>
      </c>
    </row>
    <row r="64" spans="2:24" ht="15" customHeight="1">
      <c r="B64" s="164" t="s">
        <v>90</v>
      </c>
      <c r="C64" s="180">
        <v>265</v>
      </c>
      <c r="D64" s="180">
        <v>217</v>
      </c>
      <c r="E64" s="181">
        <f t="shared" si="6"/>
        <v>0.81886792452830193</v>
      </c>
      <c r="F64" s="180">
        <v>386</v>
      </c>
      <c r="G64" s="180">
        <v>327</v>
      </c>
      <c r="H64" s="181">
        <f t="shared" si="7"/>
        <v>0.84715025906735753</v>
      </c>
      <c r="J64" s="164" t="s">
        <v>90</v>
      </c>
      <c r="K64" s="180">
        <v>5</v>
      </c>
      <c r="L64" s="180">
        <v>2</v>
      </c>
      <c r="M64" s="181">
        <f t="shared" si="8"/>
        <v>0.4</v>
      </c>
      <c r="N64" s="180">
        <v>31</v>
      </c>
      <c r="O64" s="180">
        <v>23</v>
      </c>
      <c r="P64" s="181">
        <f t="shared" si="9"/>
        <v>0.74193548387096775</v>
      </c>
      <c r="R64" s="164" t="s">
        <v>90</v>
      </c>
      <c r="S64" s="180">
        <v>28</v>
      </c>
      <c r="T64" s="180">
        <v>12</v>
      </c>
      <c r="U64" s="181">
        <f t="shared" si="10"/>
        <v>0.42857142857142855</v>
      </c>
      <c r="V64" s="180">
        <v>64</v>
      </c>
      <c r="W64" s="180">
        <v>50</v>
      </c>
      <c r="X64" s="181">
        <f t="shared" si="11"/>
        <v>0.78125</v>
      </c>
    </row>
    <row r="65" spans="2:24" ht="15" customHeight="1">
      <c r="B65" s="164" t="s">
        <v>89</v>
      </c>
      <c r="C65" s="180">
        <v>1221</v>
      </c>
      <c r="D65" s="180">
        <v>900</v>
      </c>
      <c r="E65" s="181">
        <f t="shared" si="6"/>
        <v>0.73710073710073709</v>
      </c>
      <c r="F65" s="180">
        <v>1055</v>
      </c>
      <c r="G65" s="180">
        <v>892</v>
      </c>
      <c r="H65" s="181">
        <f t="shared" si="7"/>
        <v>0.84549763033175351</v>
      </c>
      <c r="J65" s="164" t="s">
        <v>89</v>
      </c>
      <c r="K65" s="180">
        <v>84</v>
      </c>
      <c r="L65" s="180">
        <v>54</v>
      </c>
      <c r="M65" s="181">
        <f t="shared" si="8"/>
        <v>0.6428571428571429</v>
      </c>
      <c r="N65" s="180">
        <v>113</v>
      </c>
      <c r="O65" s="180">
        <v>66</v>
      </c>
      <c r="P65" s="181">
        <f t="shared" si="9"/>
        <v>0.58407079646017701</v>
      </c>
      <c r="R65" s="164" t="s">
        <v>89</v>
      </c>
      <c r="S65" s="180">
        <v>218</v>
      </c>
      <c r="T65" s="180">
        <v>119</v>
      </c>
      <c r="U65" s="181">
        <f t="shared" si="10"/>
        <v>0.54587155963302747</v>
      </c>
      <c r="V65" s="180">
        <v>235</v>
      </c>
      <c r="W65" s="180">
        <v>152</v>
      </c>
      <c r="X65" s="181">
        <f t="shared" si="11"/>
        <v>0.64680851063829792</v>
      </c>
    </row>
    <row r="66" spans="2:24" ht="15" customHeight="1">
      <c r="B66" s="164" t="s">
        <v>88</v>
      </c>
      <c r="C66" s="180">
        <v>4638</v>
      </c>
      <c r="D66" s="180">
        <v>3211</v>
      </c>
      <c r="E66" s="181">
        <f t="shared" si="6"/>
        <v>0.69232427770590776</v>
      </c>
      <c r="F66" s="180">
        <v>5772</v>
      </c>
      <c r="G66" s="180">
        <v>4319</v>
      </c>
      <c r="H66" s="181">
        <f t="shared" si="7"/>
        <v>0.74826749826749828</v>
      </c>
      <c r="J66" s="164" t="s">
        <v>88</v>
      </c>
      <c r="K66" s="180">
        <v>342</v>
      </c>
      <c r="L66" s="180">
        <v>172</v>
      </c>
      <c r="M66" s="181">
        <f t="shared" si="8"/>
        <v>0.50292397660818711</v>
      </c>
      <c r="N66" s="180">
        <v>277</v>
      </c>
      <c r="O66" s="180">
        <v>200</v>
      </c>
      <c r="P66" s="181">
        <f t="shared" si="9"/>
        <v>0.72202166064981954</v>
      </c>
      <c r="R66" s="164" t="s">
        <v>88</v>
      </c>
      <c r="S66" s="180">
        <v>851</v>
      </c>
      <c r="T66" s="180">
        <v>472</v>
      </c>
      <c r="U66" s="181">
        <f t="shared" si="10"/>
        <v>0.55464159811985903</v>
      </c>
      <c r="V66" s="180">
        <v>732</v>
      </c>
      <c r="W66" s="180">
        <v>499</v>
      </c>
      <c r="X66" s="181">
        <f t="shared" si="11"/>
        <v>0.68169398907103829</v>
      </c>
    </row>
    <row r="67" spans="2:24" ht="15" customHeight="1">
      <c r="B67" s="164" t="s">
        <v>87</v>
      </c>
      <c r="C67" s="180">
        <v>4405</v>
      </c>
      <c r="D67" s="180">
        <v>3239</v>
      </c>
      <c r="E67" s="181">
        <f t="shared" si="6"/>
        <v>0.73530079455164588</v>
      </c>
      <c r="F67" s="180">
        <v>4983</v>
      </c>
      <c r="G67" s="180">
        <v>3823</v>
      </c>
      <c r="H67" s="181">
        <f t="shared" si="7"/>
        <v>0.76720850893036319</v>
      </c>
      <c r="J67" s="164" t="s">
        <v>87</v>
      </c>
      <c r="K67" s="180">
        <v>176</v>
      </c>
      <c r="L67" s="180">
        <v>123</v>
      </c>
      <c r="M67" s="181">
        <f t="shared" si="8"/>
        <v>0.69886363636363635</v>
      </c>
      <c r="N67" s="180">
        <v>241</v>
      </c>
      <c r="O67" s="180">
        <v>176</v>
      </c>
      <c r="P67" s="181">
        <f t="shared" si="9"/>
        <v>0.73029045643153523</v>
      </c>
      <c r="R67" s="164" t="s">
        <v>87</v>
      </c>
      <c r="S67" s="180">
        <v>273</v>
      </c>
      <c r="T67" s="180">
        <v>193</v>
      </c>
      <c r="U67" s="181">
        <f t="shared" si="10"/>
        <v>0.706959706959707</v>
      </c>
      <c r="V67" s="180">
        <v>457</v>
      </c>
      <c r="W67" s="180">
        <v>347</v>
      </c>
      <c r="X67" s="181">
        <f t="shared" si="11"/>
        <v>0.75929978118161923</v>
      </c>
    </row>
    <row r="68" spans="2:24" ht="15" customHeight="1">
      <c r="B68" s="164" t="s">
        <v>86</v>
      </c>
      <c r="C68" s="180">
        <v>541</v>
      </c>
      <c r="D68" s="180">
        <v>410</v>
      </c>
      <c r="E68" s="181">
        <f t="shared" si="6"/>
        <v>0.75785582255083184</v>
      </c>
      <c r="F68" s="180">
        <v>726</v>
      </c>
      <c r="G68" s="180">
        <v>582</v>
      </c>
      <c r="H68" s="181">
        <f t="shared" si="7"/>
        <v>0.80165289256198347</v>
      </c>
      <c r="J68" s="164" t="s">
        <v>86</v>
      </c>
      <c r="K68" s="180">
        <v>85</v>
      </c>
      <c r="L68" s="180">
        <v>52</v>
      </c>
      <c r="M68" s="181">
        <f t="shared" si="8"/>
        <v>0.61176470588235299</v>
      </c>
      <c r="N68" s="180">
        <v>68</v>
      </c>
      <c r="O68" s="180">
        <v>48</v>
      </c>
      <c r="P68" s="181">
        <f t="shared" si="9"/>
        <v>0.70588235294117652</v>
      </c>
      <c r="R68" s="164" t="s">
        <v>86</v>
      </c>
      <c r="S68" s="180">
        <v>122</v>
      </c>
      <c r="T68" s="180">
        <v>86</v>
      </c>
      <c r="U68" s="181">
        <f t="shared" si="10"/>
        <v>0.70491803278688525</v>
      </c>
      <c r="V68" s="180">
        <v>138</v>
      </c>
      <c r="W68" s="180">
        <v>114</v>
      </c>
      <c r="X68" s="181">
        <f t="shared" si="11"/>
        <v>0.82608695652173914</v>
      </c>
    </row>
    <row r="72" spans="2:24" ht="15" customHeight="1">
      <c r="C72" s="183"/>
      <c r="D72" s="183"/>
    </row>
    <row r="73" spans="2:24" ht="15" customHeight="1">
      <c r="C73" s="183"/>
      <c r="D73" s="183"/>
    </row>
    <row r="74" spans="2:24" ht="15" customHeight="1">
      <c r="C74" s="183"/>
      <c r="D74" s="183"/>
    </row>
    <row r="75" spans="2:24" ht="15" customHeight="1">
      <c r="C75" s="183"/>
      <c r="D75" s="183"/>
    </row>
    <row r="76" spans="2:24" ht="15" customHeight="1">
      <c r="C76" s="183"/>
      <c r="D76" s="183"/>
    </row>
    <row r="77" spans="2:24" ht="15" customHeight="1">
      <c r="C77" s="183"/>
      <c r="D77" s="183"/>
    </row>
    <row r="78" spans="2:24" ht="15" customHeight="1">
      <c r="C78" s="183"/>
      <c r="D78" s="183"/>
      <c r="S78" s="183"/>
    </row>
    <row r="79" spans="2:24" ht="15" customHeight="1">
      <c r="C79" s="183"/>
      <c r="D79" s="183"/>
    </row>
    <row r="80" spans="2:24" ht="15" customHeight="1">
      <c r="C80" s="183"/>
      <c r="D80" s="183"/>
    </row>
    <row r="81" spans="3:20" s="162" customFormat="1" ht="15" customHeight="1">
      <c r="C81" s="183"/>
      <c r="D81" s="183"/>
      <c r="E81" s="161"/>
      <c r="F81" s="161"/>
      <c r="G81" s="161"/>
      <c r="H81" s="161"/>
      <c r="K81" s="161"/>
      <c r="L81" s="161"/>
      <c r="M81" s="161"/>
      <c r="N81" s="161"/>
      <c r="O81" s="161"/>
      <c r="P81" s="161"/>
      <c r="S81" s="161"/>
      <c r="T81" s="161"/>
    </row>
    <row r="82" spans="3:20" s="162" customFormat="1" ht="15" customHeight="1">
      <c r="C82" s="183"/>
      <c r="D82" s="183"/>
      <c r="E82" s="161"/>
      <c r="F82" s="161"/>
      <c r="G82" s="161"/>
      <c r="H82" s="161"/>
      <c r="K82" s="161"/>
      <c r="L82" s="161"/>
      <c r="M82" s="161"/>
      <c r="N82" s="161"/>
      <c r="O82" s="161"/>
      <c r="P82" s="161"/>
      <c r="S82" s="161"/>
      <c r="T82" s="161"/>
    </row>
    <row r="83" spans="3:20" s="162" customFormat="1" ht="15" customHeight="1">
      <c r="C83" s="183"/>
      <c r="D83" s="183"/>
      <c r="E83" s="161"/>
      <c r="F83" s="161"/>
      <c r="G83" s="161"/>
      <c r="H83" s="161"/>
      <c r="K83" s="161"/>
      <c r="L83" s="161"/>
      <c r="M83" s="161"/>
      <c r="N83" s="161"/>
      <c r="O83" s="161"/>
      <c r="P83" s="161"/>
      <c r="S83" s="183"/>
      <c r="T83" s="161"/>
    </row>
    <row r="84" spans="3:20" s="162" customFormat="1" ht="15" customHeight="1">
      <c r="C84" s="183"/>
      <c r="D84" s="183"/>
      <c r="E84" s="161"/>
      <c r="F84" s="161"/>
      <c r="G84" s="161"/>
      <c r="H84" s="161"/>
      <c r="K84" s="161"/>
      <c r="L84" s="161"/>
      <c r="M84" s="161"/>
      <c r="N84" s="161"/>
      <c r="O84" s="161"/>
      <c r="P84" s="161"/>
      <c r="S84" s="161"/>
      <c r="T84" s="161"/>
    </row>
    <row r="85" spans="3:20" s="162" customFormat="1" ht="15" customHeight="1">
      <c r="C85" s="183"/>
      <c r="D85" s="183"/>
      <c r="E85" s="161"/>
      <c r="F85" s="161"/>
      <c r="G85" s="161"/>
      <c r="H85" s="161"/>
      <c r="K85" s="161"/>
      <c r="L85" s="161"/>
      <c r="M85" s="161"/>
      <c r="N85" s="161"/>
      <c r="O85" s="161"/>
      <c r="P85" s="161"/>
      <c r="S85" s="183"/>
      <c r="T85" s="183"/>
    </row>
    <row r="86" spans="3:20" s="162" customFormat="1" ht="15" customHeight="1">
      <c r="C86" s="183"/>
      <c r="D86" s="183"/>
      <c r="E86" s="161"/>
      <c r="F86" s="161"/>
      <c r="G86" s="161"/>
      <c r="H86" s="161"/>
      <c r="K86" s="183"/>
      <c r="L86" s="183"/>
      <c r="M86" s="161"/>
      <c r="N86" s="161"/>
      <c r="O86" s="161"/>
      <c r="P86" s="161"/>
      <c r="S86" s="161"/>
      <c r="T86" s="161"/>
    </row>
    <row r="87" spans="3:20" s="162" customFormat="1" ht="15" customHeight="1">
      <c r="C87" s="183"/>
      <c r="D87" s="183"/>
      <c r="E87" s="161"/>
      <c r="F87" s="161"/>
      <c r="G87" s="161"/>
      <c r="H87" s="161"/>
      <c r="K87" s="161"/>
      <c r="L87" s="161"/>
      <c r="M87" s="161"/>
      <c r="N87" s="161"/>
      <c r="O87" s="161"/>
      <c r="P87" s="161"/>
      <c r="S87" s="161"/>
      <c r="T87" s="161"/>
    </row>
    <row r="88" spans="3:20" s="162" customFormat="1" ht="15" customHeight="1">
      <c r="C88" s="183"/>
      <c r="D88" s="183"/>
      <c r="E88" s="161"/>
      <c r="F88" s="161"/>
      <c r="G88" s="161"/>
      <c r="H88" s="161"/>
      <c r="K88" s="161"/>
      <c r="L88" s="161"/>
      <c r="M88" s="161"/>
      <c r="N88" s="161"/>
      <c r="O88" s="161"/>
      <c r="P88" s="161"/>
      <c r="S88" s="161"/>
      <c r="T88" s="161"/>
    </row>
    <row r="89" spans="3:20" s="162" customFormat="1" ht="15" customHeight="1">
      <c r="C89" s="183"/>
      <c r="D89" s="183"/>
      <c r="E89" s="161"/>
      <c r="F89" s="161"/>
      <c r="G89" s="161"/>
      <c r="H89" s="161"/>
      <c r="K89" s="161"/>
      <c r="L89" s="161"/>
      <c r="M89" s="161"/>
      <c r="N89" s="161"/>
      <c r="O89" s="161"/>
      <c r="P89" s="161"/>
      <c r="S89" s="161"/>
      <c r="T89" s="161"/>
    </row>
    <row r="90" spans="3:20" s="162" customFormat="1" ht="15" customHeight="1">
      <c r="C90" s="183"/>
      <c r="D90" s="183"/>
      <c r="E90" s="161"/>
      <c r="F90" s="161"/>
      <c r="G90" s="161"/>
      <c r="H90" s="161"/>
      <c r="K90" s="161"/>
      <c r="L90" s="161"/>
      <c r="M90" s="161"/>
      <c r="N90" s="161"/>
      <c r="O90" s="161"/>
      <c r="P90" s="161"/>
      <c r="S90" s="161"/>
      <c r="T90" s="183"/>
    </row>
    <row r="91" spans="3:20" s="162" customFormat="1" ht="15" customHeight="1">
      <c r="C91" s="183"/>
      <c r="D91" s="183"/>
      <c r="E91" s="161"/>
      <c r="F91" s="161"/>
      <c r="G91" s="161"/>
      <c r="H91" s="161"/>
      <c r="K91" s="161"/>
      <c r="L91" s="161"/>
      <c r="M91" s="161"/>
      <c r="N91" s="161"/>
      <c r="O91" s="161"/>
      <c r="P91" s="161"/>
      <c r="S91" s="161"/>
      <c r="T91" s="161"/>
    </row>
    <row r="92" spans="3:20" s="162" customFormat="1" ht="15" customHeight="1">
      <c r="C92" s="183"/>
      <c r="D92" s="183"/>
      <c r="E92" s="161"/>
      <c r="F92" s="161"/>
      <c r="G92" s="161"/>
      <c r="H92" s="161"/>
      <c r="K92" s="183"/>
      <c r="L92" s="183"/>
      <c r="M92" s="161"/>
      <c r="N92" s="161"/>
      <c r="O92" s="161"/>
      <c r="P92" s="161"/>
      <c r="S92" s="183"/>
      <c r="T92" s="183"/>
    </row>
    <row r="93" spans="3:20" s="162" customFormat="1" ht="15" customHeight="1">
      <c r="C93" s="183"/>
      <c r="D93" s="183"/>
      <c r="E93" s="161"/>
      <c r="F93" s="161"/>
      <c r="G93" s="161"/>
      <c r="H93" s="161"/>
      <c r="K93" s="183"/>
      <c r="L93" s="183"/>
      <c r="M93" s="161"/>
      <c r="N93" s="161"/>
      <c r="O93" s="161"/>
      <c r="P93" s="161"/>
      <c r="S93" s="183"/>
      <c r="T93" s="183"/>
    </row>
    <row r="94" spans="3:20" s="162" customFormat="1" ht="15" customHeight="1">
      <c r="C94" s="183"/>
      <c r="D94" s="183"/>
      <c r="E94" s="161"/>
      <c r="F94" s="161"/>
      <c r="G94" s="161"/>
      <c r="H94" s="161"/>
      <c r="K94" s="161"/>
      <c r="L94" s="161"/>
      <c r="M94" s="161"/>
      <c r="N94" s="161"/>
      <c r="O94" s="161"/>
      <c r="P94" s="161"/>
      <c r="S94" s="161"/>
      <c r="T94" s="161"/>
    </row>
    <row r="95" spans="3:20" s="162" customFormat="1" ht="15" customHeight="1">
      <c r="C95" s="183"/>
      <c r="D95" s="183"/>
      <c r="E95" s="161"/>
      <c r="F95" s="161"/>
      <c r="G95" s="161"/>
      <c r="H95" s="161"/>
      <c r="K95" s="161"/>
      <c r="L95" s="161"/>
      <c r="M95" s="161"/>
      <c r="N95" s="161"/>
      <c r="O95" s="161"/>
      <c r="P95" s="161"/>
      <c r="S95" s="161"/>
      <c r="T95" s="161"/>
    </row>
    <row r="96" spans="3:20" s="162" customFormat="1" ht="15" customHeight="1">
      <c r="C96" s="183"/>
      <c r="D96" s="183"/>
      <c r="E96" s="161"/>
      <c r="F96" s="161"/>
      <c r="G96" s="161"/>
      <c r="H96" s="161"/>
      <c r="K96" s="161"/>
      <c r="L96" s="161"/>
      <c r="M96" s="161"/>
      <c r="N96" s="161"/>
      <c r="O96" s="161"/>
      <c r="P96" s="161"/>
      <c r="S96" s="161"/>
      <c r="T96" s="161"/>
    </row>
    <row r="97" spans="3:4" s="162" customFormat="1" ht="15" customHeight="1">
      <c r="C97" s="183"/>
      <c r="D97" s="183"/>
    </row>
    <row r="98" spans="3:4" s="162" customFormat="1" ht="15" customHeight="1">
      <c r="C98" s="183"/>
      <c r="D98" s="183"/>
    </row>
    <row r="99" spans="3:4" s="162" customFormat="1" ht="15" customHeight="1">
      <c r="C99" s="183"/>
      <c r="D99" s="183"/>
    </row>
    <row r="100" spans="3:4" s="162" customFormat="1" ht="15" customHeight="1">
      <c r="C100" s="183"/>
      <c r="D100" s="183"/>
    </row>
    <row r="101" spans="3:4" s="162" customFormat="1" ht="15" customHeight="1">
      <c r="C101" s="183"/>
      <c r="D101" s="183"/>
    </row>
    <row r="102" spans="3:4" s="162" customFormat="1" ht="15" customHeight="1">
      <c r="C102" s="183"/>
      <c r="D102" s="183"/>
    </row>
    <row r="103" spans="3:4" s="162" customFormat="1" ht="15" customHeight="1">
      <c r="C103" s="183"/>
      <c r="D103" s="183"/>
    </row>
    <row r="104" spans="3:4" s="162" customFormat="1" ht="15" customHeight="1">
      <c r="C104" s="183"/>
      <c r="D104" s="183"/>
    </row>
    <row r="105" spans="3:4" s="162" customFormat="1" ht="15" customHeight="1">
      <c r="C105" s="183"/>
      <c r="D105" s="183"/>
    </row>
    <row r="106" spans="3:4" s="162" customFormat="1" ht="15" customHeight="1">
      <c r="C106" s="183"/>
      <c r="D106" s="183"/>
    </row>
    <row r="107" spans="3:4" s="162" customFormat="1" ht="15" customHeight="1">
      <c r="C107" s="183"/>
      <c r="D107" s="183"/>
    </row>
    <row r="108" spans="3:4" s="162" customFormat="1" ht="15" customHeight="1">
      <c r="C108" s="183"/>
      <c r="D108" s="183"/>
    </row>
    <row r="110" spans="3:4" s="162" customFormat="1" ht="15" customHeight="1">
      <c r="C110" s="183"/>
      <c r="D110" s="183"/>
    </row>
    <row r="111" spans="3:4" s="162" customFormat="1" ht="15" customHeight="1">
      <c r="C111" s="183"/>
      <c r="D111" s="183"/>
    </row>
    <row r="112" spans="3:4" s="162" customFormat="1" ht="15" customHeight="1">
      <c r="C112" s="183"/>
      <c r="D112" s="183"/>
    </row>
    <row r="114" spans="3:21" ht="15" customHeight="1">
      <c r="C114" s="183"/>
      <c r="D114" s="183"/>
      <c r="S114" s="183"/>
      <c r="T114" s="183"/>
    </row>
    <row r="115" spans="3:21" ht="15" customHeight="1">
      <c r="D115" s="183"/>
      <c r="K115" s="183"/>
      <c r="L115" s="183"/>
    </row>
    <row r="117" spans="3:21" ht="15" customHeight="1">
      <c r="C117" s="183"/>
      <c r="D117" s="183"/>
      <c r="U117" s="162"/>
    </row>
    <row r="118" spans="3:21" ht="15" customHeight="1">
      <c r="C118" s="183"/>
      <c r="D118" s="183"/>
      <c r="U118" s="162"/>
    </row>
    <row r="119" spans="3:21" ht="15" customHeight="1">
      <c r="C119" s="183"/>
      <c r="D119" s="183"/>
      <c r="U119" s="162"/>
    </row>
    <row r="120" spans="3:21" ht="15" customHeight="1">
      <c r="C120" s="183"/>
      <c r="D120" s="183"/>
      <c r="U120" s="162"/>
    </row>
    <row r="123" spans="3:21" ht="15" customHeight="1">
      <c r="C123" s="183"/>
      <c r="D123" s="183"/>
      <c r="U123" s="162"/>
    </row>
    <row r="124" spans="3:21" ht="15" customHeight="1">
      <c r="C124" s="183"/>
      <c r="D124" s="183"/>
      <c r="U124" s="162"/>
    </row>
    <row r="126" spans="3:21" ht="15" customHeight="1">
      <c r="D126" s="183"/>
      <c r="U126" s="162"/>
    </row>
    <row r="127" spans="3:21" ht="15" customHeight="1">
      <c r="C127" s="183"/>
      <c r="D127" s="183"/>
      <c r="U127" s="162"/>
    </row>
    <row r="128" spans="3:21" ht="15" customHeight="1">
      <c r="C128" s="183"/>
      <c r="D128" s="183"/>
      <c r="K128" s="183"/>
      <c r="L128" s="183"/>
      <c r="S128" s="183"/>
      <c r="T128" s="183"/>
      <c r="U128" s="162"/>
    </row>
    <row r="130" spans="3:21" ht="15" customHeight="1">
      <c r="C130" s="183"/>
      <c r="D130" s="183"/>
      <c r="U130" s="162"/>
    </row>
  </sheetData>
  <mergeCells count="12">
    <mergeCell ref="V24:X24"/>
    <mergeCell ref="C5:E5"/>
    <mergeCell ref="F5:H5"/>
    <mergeCell ref="K5:M5"/>
    <mergeCell ref="N5:P5"/>
    <mergeCell ref="S5:U5"/>
    <mergeCell ref="V5:X5"/>
    <mergeCell ref="C24:E24"/>
    <mergeCell ref="F24:H24"/>
    <mergeCell ref="K24:M24"/>
    <mergeCell ref="N24:P24"/>
    <mergeCell ref="S24:U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VAWG</vt:lpstr>
      <vt:lpstr>DV</vt:lpstr>
      <vt:lpstr>Rape</vt:lpstr>
      <vt:lpstr>Rape Jury Acquittals</vt:lpstr>
      <vt:lpstr>Sexual Offences</vt:lpstr>
      <vt:lpstr>Human Trafficking</vt:lpstr>
      <vt:lpstr>Honour Based Violence</vt:lpstr>
      <vt:lpstr>Forced Marriage</vt:lpstr>
      <vt:lpstr>Pre-Charge</vt:lpstr>
      <vt:lpstr>Charge Timeliness</vt:lpstr>
    </vt:vector>
  </TitlesOfParts>
  <Company>Crown Prosecution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Cullen Alison</dc:creator>
  <cp:lastModifiedBy>Harding Ben</cp:lastModifiedBy>
  <dcterms:created xsi:type="dcterms:W3CDTF">2014-05-29T13:37:17Z</dcterms:created>
  <dcterms:modified xsi:type="dcterms:W3CDTF">2014-06-19T10:16:25Z</dcterms:modified>
</cp:coreProperties>
</file>